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3.1 - Revitalizace ryb..." sheetId="2" r:id="rId2"/>
    <sheet name="SO 3.2 - Výstavba oprava ..." sheetId="3" r:id="rId3"/>
    <sheet name="SO 3.3 - Řešení vegetace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3.1 - Revitalizace ryb...'!$C$121:$K$208</definedName>
    <definedName name="_xlnm.Print_Area" localSheetId="1">'SO 3.1 - Revitalizace ryb...'!$C$4:$J$76,'SO 3.1 - Revitalizace ryb...'!$C$82:$J$103,'SO 3.1 - Revitalizace ryb...'!$C$109:$K$208</definedName>
    <definedName name="_xlnm.Print_Titles" localSheetId="1">'SO 3.1 - Revitalizace ryb...'!$121:$121</definedName>
    <definedName name="_xlnm._FilterDatabase" localSheetId="2" hidden="1">'SO 3.2 - Výstavba oprava ...'!$C$126:$K$265</definedName>
    <definedName name="_xlnm.Print_Area" localSheetId="2">'SO 3.2 - Výstavba oprava ...'!$C$4:$J$76,'SO 3.2 - Výstavba oprava ...'!$C$82:$J$108,'SO 3.2 - Výstavba oprava ...'!$C$114:$K$265</definedName>
    <definedName name="_xlnm.Print_Titles" localSheetId="2">'SO 3.2 - Výstavba oprava ...'!$126:$126</definedName>
    <definedName name="_xlnm._FilterDatabase" localSheetId="3" hidden="1">'SO 3.3 - Řešení vegetace'!$C$122:$K$223</definedName>
    <definedName name="_xlnm.Print_Area" localSheetId="3">'SO 3.3 - Řešení vegetace'!$C$4:$J$76,'SO 3.3 - Řešení vegetace'!$C$82:$J$104,'SO 3.3 - Řešení vegetace'!$C$110:$K$223</definedName>
    <definedName name="_xlnm.Print_Titles" localSheetId="3">'SO 3.3 - Řešení vegetace'!$122:$122</definedName>
    <definedName name="_xlnm._FilterDatabase" localSheetId="4" hidden="1">'VON - Vedlejší a ostatní ...'!$C$119:$K$149</definedName>
    <definedName name="_xlnm.Print_Area" localSheetId="4">'VON - Vedlejší a ostatní ...'!$C$4:$J$76,'VON - Vedlejší a ostatní ...'!$C$82:$J$101,'VON - Vedlejší a ostatní ...'!$C$107:$K$149</definedName>
    <definedName name="_xlnm.Print_Titles" localSheetId="4">'VON - Vedlejší a ostatní ...'!$119:$119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T142"/>
  <c r="R143"/>
  <c r="R142"/>
  <c r="P143"/>
  <c r="P142"/>
  <c r="BK143"/>
  <c r="BK142"/>
  <c r="J142"/>
  <c r="J143"/>
  <c r="BE143"/>
  <c r="J10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T127"/>
  <c r="T126"/>
  <c r="R128"/>
  <c r="R127"/>
  <c r="R126"/>
  <c r="P128"/>
  <c r="P127"/>
  <c r="P126"/>
  <c r="BK128"/>
  <c r="BK127"/>
  <c r="J127"/>
  <c r="BK126"/>
  <c r="J126"/>
  <c r="J128"/>
  <c r="BE128"/>
  <c r="J99"/>
  <c r="J98"/>
  <c r="BI122"/>
  <c r="F37"/>
  <c i="1" r="BD98"/>
  <c i="5" r="BH122"/>
  <c r="F36"/>
  <c i="1" r="BC98"/>
  <c i="5" r="BG122"/>
  <c r="F35"/>
  <c i="1" r="BB98"/>
  <c i="5" r="BF122"/>
  <c r="J34"/>
  <c i="1" r="AW98"/>
  <c i="5" r="F34"/>
  <c i="1" r="BA98"/>
  <c i="5" r="T122"/>
  <c r="T121"/>
  <c r="T120"/>
  <c r="R122"/>
  <c r="R121"/>
  <c r="R120"/>
  <c r="P122"/>
  <c r="P121"/>
  <c r="P120"/>
  <c i="1" r="AU98"/>
  <c i="5" r="BK122"/>
  <c r="BK121"/>
  <c r="J121"/>
  <c r="BK120"/>
  <c r="J120"/>
  <c r="J96"/>
  <c r="J30"/>
  <c i="1" r="AG98"/>
  <c i="5" r="J122"/>
  <c r="BE122"/>
  <c r="J33"/>
  <c i="1" r="AV98"/>
  <c i="5" r="F33"/>
  <c i="1" r="AZ98"/>
  <c i="5" r="J97"/>
  <c r="J117"/>
  <c r="J116"/>
  <c r="F114"/>
  <c r="E112"/>
  <c r="J92"/>
  <c r="J91"/>
  <c r="F89"/>
  <c r="E87"/>
  <c r="J39"/>
  <c r="J18"/>
  <c r="E18"/>
  <c r="F117"/>
  <c r="F92"/>
  <c r="J17"/>
  <c r="J15"/>
  <c r="E15"/>
  <c r="F116"/>
  <c r="F91"/>
  <c r="J14"/>
  <c r="J12"/>
  <c r="J114"/>
  <c r="J89"/>
  <c r="E7"/>
  <c r="E110"/>
  <c r="E85"/>
  <c i="4" r="J37"/>
  <c r="J36"/>
  <c i="1" r="AY97"/>
  <c i="4" r="J35"/>
  <c i="1" r="AX97"/>
  <c i="4"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103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102"/>
  <c r="J1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100"/>
  <c r="BI180"/>
  <c r="BH180"/>
  <c r="BG180"/>
  <c r="BF180"/>
  <c r="T180"/>
  <c r="R180"/>
  <c r="P180"/>
  <c r="BK180"/>
  <c r="J180"/>
  <c r="BE180"/>
  <c r="BI175"/>
  <c r="BH175"/>
  <c r="BG175"/>
  <c r="BF175"/>
  <c r="T175"/>
  <c r="T174"/>
  <c r="R175"/>
  <c r="R174"/>
  <c r="P175"/>
  <c r="P174"/>
  <c r="BK175"/>
  <c r="BK174"/>
  <c r="J174"/>
  <c r="J175"/>
  <c r="BE175"/>
  <c r="J99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F37"/>
  <c i="1" r="BD97"/>
  <c i="4" r="BH126"/>
  <c r="F36"/>
  <c i="1" r="BC97"/>
  <c i="4" r="BG126"/>
  <c r="F35"/>
  <c i="1" r="BB97"/>
  <c i="4" r="BF126"/>
  <c r="J34"/>
  <c i="1" r="AW97"/>
  <c i="4" r="F34"/>
  <c i="1" r="BA97"/>
  <c i="4" r="T126"/>
  <c r="T125"/>
  <c r="T124"/>
  <c r="T123"/>
  <c r="R126"/>
  <c r="R125"/>
  <c r="R124"/>
  <c r="R123"/>
  <c r="P126"/>
  <c r="P125"/>
  <c r="P124"/>
  <c r="P123"/>
  <c i="1" r="AU97"/>
  <c i="4" r="BK126"/>
  <c r="BK125"/>
  <c r="J125"/>
  <c r="BK124"/>
  <c r="J124"/>
  <c r="BK123"/>
  <c r="J123"/>
  <c r="J96"/>
  <c r="J30"/>
  <c i="1" r="AG97"/>
  <c i="4" r="J126"/>
  <c r="BE126"/>
  <c r="J33"/>
  <c i="1" r="AV97"/>
  <c i="4" r="F33"/>
  <c i="1" r="AZ97"/>
  <c i="4" r="J98"/>
  <c r="J97"/>
  <c r="J120"/>
  <c r="J119"/>
  <c r="F117"/>
  <c r="E115"/>
  <c r="J92"/>
  <c r="J91"/>
  <c r="F89"/>
  <c r="E87"/>
  <c r="J39"/>
  <c r="J18"/>
  <c r="E18"/>
  <c r="F120"/>
  <c r="F92"/>
  <c r="J17"/>
  <c r="J15"/>
  <c r="E15"/>
  <c r="F119"/>
  <c r="F91"/>
  <c r="J14"/>
  <c r="J12"/>
  <c r="J117"/>
  <c r="J89"/>
  <c r="E7"/>
  <c r="E113"/>
  <c r="E85"/>
  <c i="3" r="J259"/>
  <c r="J37"/>
  <c r="J36"/>
  <c i="1" r="AY96"/>
  <c i="3" r="J35"/>
  <c i="1" r="AX96"/>
  <c i="3" r="BI264"/>
  <c r="BH264"/>
  <c r="BG264"/>
  <c r="BF264"/>
  <c r="T264"/>
  <c r="R264"/>
  <c r="P264"/>
  <c r="BK264"/>
  <c r="J264"/>
  <c r="BE264"/>
  <c r="BI262"/>
  <c r="BH262"/>
  <c r="BG262"/>
  <c r="BF262"/>
  <c r="T262"/>
  <c r="T261"/>
  <c r="T260"/>
  <c r="R262"/>
  <c r="R261"/>
  <c r="R260"/>
  <c r="P262"/>
  <c r="P261"/>
  <c r="P260"/>
  <c r="BK262"/>
  <c r="BK261"/>
  <c r="J261"/>
  <c r="BK260"/>
  <c r="J260"/>
  <c r="J262"/>
  <c r="BE262"/>
  <c r="J107"/>
  <c r="J106"/>
  <c r="J105"/>
  <c r="BI257"/>
  <c r="BH257"/>
  <c r="BG257"/>
  <c r="BF257"/>
  <c r="T257"/>
  <c r="R257"/>
  <c r="P257"/>
  <c r="BK257"/>
  <c r="J257"/>
  <c r="BE257"/>
  <c r="BI255"/>
  <c r="BH255"/>
  <c r="BG255"/>
  <c r="BF255"/>
  <c r="T255"/>
  <c r="T254"/>
  <c r="R255"/>
  <c r="R254"/>
  <c r="P255"/>
  <c r="P254"/>
  <c r="BK255"/>
  <c r="BK254"/>
  <c r="J254"/>
  <c r="J255"/>
  <c r="BE255"/>
  <c r="J10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9"/>
  <c r="BH239"/>
  <c r="BG239"/>
  <c r="BF239"/>
  <c r="T239"/>
  <c r="T238"/>
  <c r="R239"/>
  <c r="R238"/>
  <c r="P239"/>
  <c r="P238"/>
  <c r="BK239"/>
  <c r="BK238"/>
  <c r="J238"/>
  <c r="J239"/>
  <c r="BE239"/>
  <c r="J103"/>
  <c r="BI232"/>
  <c r="BH232"/>
  <c r="BG232"/>
  <c r="BF232"/>
  <c r="T232"/>
  <c r="T231"/>
  <c r="R232"/>
  <c r="R231"/>
  <c r="P232"/>
  <c r="P231"/>
  <c r="BK232"/>
  <c r="BK231"/>
  <c r="J231"/>
  <c r="J232"/>
  <c r="BE232"/>
  <c r="J10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15"/>
  <c r="BH215"/>
  <c r="BG215"/>
  <c r="BF215"/>
  <c r="T215"/>
  <c r="R215"/>
  <c r="P215"/>
  <c r="BK215"/>
  <c r="J215"/>
  <c r="BE215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T179"/>
  <c r="R180"/>
  <c r="R179"/>
  <c r="P180"/>
  <c r="P179"/>
  <c r="BK180"/>
  <c r="BK179"/>
  <c r="J179"/>
  <c r="J180"/>
  <c r="BE180"/>
  <c r="J101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66"/>
  <c r="BH166"/>
  <c r="BG166"/>
  <c r="BF166"/>
  <c r="T166"/>
  <c r="T165"/>
  <c r="R166"/>
  <c r="R165"/>
  <c r="P166"/>
  <c r="P165"/>
  <c r="BK166"/>
  <c r="BK165"/>
  <c r="J165"/>
  <c r="J166"/>
  <c r="BE166"/>
  <c r="J100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/>
  <c r="J161"/>
  <c r="BE161"/>
  <c r="J99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J124"/>
  <c r="J123"/>
  <c r="F121"/>
  <c r="E119"/>
  <c r="J92"/>
  <c r="J91"/>
  <c r="F89"/>
  <c r="E87"/>
  <c r="J39"/>
  <c r="J18"/>
  <c r="E18"/>
  <c r="F124"/>
  <c r="F92"/>
  <c r="J17"/>
  <c r="J15"/>
  <c r="E15"/>
  <c r="F123"/>
  <c r="F91"/>
  <c r="J14"/>
  <c r="J12"/>
  <c r="J121"/>
  <c r="J89"/>
  <c r="E7"/>
  <c r="E117"/>
  <c r="E85"/>
  <c i="2" r="J37"/>
  <c r="J36"/>
  <c i="1" r="AY95"/>
  <c i="2" r="J35"/>
  <c i="1" r="AX95"/>
  <c i="2" r="BI205"/>
  <c r="BH205"/>
  <c r="BG205"/>
  <c r="BF205"/>
  <c r="T205"/>
  <c r="T204"/>
  <c r="T203"/>
  <c r="R205"/>
  <c r="R204"/>
  <c r="R203"/>
  <c r="P205"/>
  <c r="P204"/>
  <c r="P203"/>
  <c r="BK205"/>
  <c r="BK204"/>
  <c r="J204"/>
  <c r="BK203"/>
  <c r="J203"/>
  <c r="J205"/>
  <c r="BE205"/>
  <c r="J102"/>
  <c r="J101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100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6"/>
  <c r="BH186"/>
  <c r="BG186"/>
  <c r="BF186"/>
  <c r="T186"/>
  <c r="T185"/>
  <c r="R186"/>
  <c r="R185"/>
  <c r="P186"/>
  <c r="P185"/>
  <c r="BK186"/>
  <c r="BK185"/>
  <c r="J185"/>
  <c r="J186"/>
  <c r="BE186"/>
  <c r="J99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<sst xmlns="http://schemas.openxmlformats.org/spreadsheetml/2006/main">
  <si>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</si>
  <si>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</si>
  <si>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</si>
  <si>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</si>
  <si>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</si>
  <si>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{1766374b-1b66-4242-8bd5-26407b50b58e}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</si>
  <si>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</si>
  <si>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</si>
  <si>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</si>
  <si>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</si>
  <si>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</si>
  <si>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</si>
  <si>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</si>
  <si>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</si>
  <si>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3850/002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</si>
  <si>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</si>
  <si>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</si>
  <si>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Račanského rybníka (ř.km 1,115 – 1,202)</t>
  </si>
  <si>
    <t>KSO:</t>
  </si>
  <si>
    <t>CC-CZ:</t>
  </si>
  <si>
    <t>Místo:</t>
  </si>
  <si>
    <t>Přelouč</t>
  </si>
  <si>
    <t>Datum:</t>
  </si>
  <si>
    <t>11. 6. 2019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</si>
  <si>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</si>
  <si>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</si>
  <si>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</si>
  <si>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</si>
  <si>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</si>
  <si>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</si>
  <si>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</si>
  <si>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</si>
  <si>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</si>
  <si>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47116901</t>
  </si>
  <si>
    <t>Vodohospodářský rozvoj a výstavba, a.s.</t>
  </si>
  <si>
    <t>CZ47116901</t>
  </si>
  <si>
    <t>True</t>
  </si>
  <si>
    <t>Zpracovatel:</t>
  </si>
  <si>
    <t>Ing. Dvořák Vítězslav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</si>
  <si>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</si>
  <si>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</si>
  <si>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</si>
  <si>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</si>
  <si>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</si>
  <si>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</si>
  <si>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</si>
  <si>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</si>
  <si>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</si>
  <si>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</si>
  <si>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</si>
  <si>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</si>
  <si>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</si>
  <si>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</si>
  <si>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</si>
  <si>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</si>
  <si>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</si>
  <si>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</si>
  <si>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</si>
  <si>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</si>
  <si>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</si>
  <si>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</si>
  <si>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</si>
  <si>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</si>
  <si>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</si>
  <si>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</si>
  <si>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</si>
  <si>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</si>
  <si>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</si>
  <si>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</si>
  <si>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</si>
  <si>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</si>
  <si>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</si>
  <si>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</si>
  <si>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</si>
  <si>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</si>
  <si>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</si>
  <si>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</si>
  <si>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</si>
  <si>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</si>
  <si>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</si>
  <si>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</si>
  <si>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</si>
  <si>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</si>
  <si>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</si>
  <si>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</si>
  <si>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3.1</t>
  </si>
  <si>
    <t>Revitalizace rybníka</t>
  </si>
  <si>
    <t>STA</t>
  </si>
  <si>
    <t>1</t>
  </si>
  <si>
    <t>{0af9636f-cbd2-4a5f-9d98-b49102b36ec0}</t>
  </si>
  <si>
    <t>2</t>
  </si>
  <si>
    <t>SO 3.2</t>
  </si>
  <si>
    <t>Výstavba oprava a demolice</t>
  </si>
  <si>
    <t>{03f7c2f7-3f7d-448f-9f28-fea2d22c4609}</t>
  </si>
  <si>
    <t>SO 3.3</t>
  </si>
  <si>
    <t>Řešení vegetace</t>
  </si>
  <si>
    <t>{c8abce30-4f1e-4007-8331-f1725accf4eb}</t>
  </si>
  <si>
    <t>VON</t>
  </si>
  <si>
    <t>Vedlejší a ostatní náklady</t>
  </si>
  <si>
    <t>{9cb526f2-65b3-4e83-880e-529f77971e9f}</t>
  </si>
  <si>
    <t>KRYCÍ LIST SOUPISU PRACÍ</t>
  </si>
  <si>
    <t>Objekt:</t>
  </si>
  <si>
    <t>SO 3.1 - Revitalizace rybníka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</si>
  <si>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</si>
  <si>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</si>
  <si>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</si>
  <si>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</si>
  <si>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</si>
  <si>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</si>
  <si>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</si>
  <si>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</si>
  <si>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</si>
  <si>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</si>
  <si>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</si>
  <si>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</si>
  <si>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</si>
  <si>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</si>
  <si>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</si>
  <si>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</si>
  <si>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</si>
  <si>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</si>
  <si>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</si>
  <si>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</si>
  <si>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</si>
  <si>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</si>
  <si>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</si>
  <si>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</si>
  <si>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</si>
  <si>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</si>
  <si>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</si>
  <si>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</si>
  <si>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</si>
  <si>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1111_R</t>
  </si>
  <si>
    <t>Odstranění travin a další biomasy</t>
  </si>
  <si>
    <t>ha</t>
  </si>
  <si>
    <t>4</t>
  </si>
  <si>
    <t>-317610332</t>
  </si>
  <si>
    <t>PP</t>
  </si>
  <si>
    <t>Odstranění travin a rákosu travin, při celkové ploše přes 1 ha, včetně likvidace veškeré biomasy</t>
  </si>
  <si>
    <t>VV</t>
  </si>
  <si>
    <t>"V rámci těžení sedimentu ze zátopy MVN zhotovitel stavby provede odstranění biomasy z povrchu sedimentu."</t>
  </si>
  <si>
    <t>0,392 "plocha při kótě normální hladiny;B. Souhrnná technická zrpáva"</t>
  </si>
  <si>
    <t>113151111</t>
  </si>
  <si>
    <t>Rozebrání zpevněných ploch ze silničních dílců</t>
  </si>
  <si>
    <t>m2</t>
  </si>
  <si>
    <t>2094173234</t>
  </si>
  <si>
    <t xml:space="preserve">Rozebírání zpevněných ploch  s přemístěním na skládku na vzdálenost do 20 m nebo s naložením na dopravní prostředek ze silničních panelů</t>
  </si>
  <si>
    <t>3</t>
  </si>
  <si>
    <t>121101103</t>
  </si>
  <si>
    <t>Sejmutí ornice s přemístěním na vzdálenost do 250 m</t>
  </si>
  <si>
    <t>m3</t>
  </si>
  <si>
    <t>290320978</t>
  </si>
  <si>
    <t>Sejmutí ornice nebo lesní půdy s vodorovným přemístěním na hromady v místě upotřebení nebo na dočasné či trvalé skládky se složením, na vzdálenost přes 100 do 250 m</t>
  </si>
  <si>
    <t>"stanoveno jako součin plochy v sotuaci * mpocnost ornice - předpoklad 200 mm "</t>
  </si>
  <si>
    <t>250*0,2</t>
  </si>
  <si>
    <t>181411122</t>
  </si>
  <si>
    <t>Založení lučního trávníku výsevem plochy do 1000 m2 ve svahu do 1:2</t>
  </si>
  <si>
    <t>859557648</t>
  </si>
  <si>
    <t>Založení trávníku na půdě předem připravené plochy do 1000 m2 výsevem včetně utažení lučního na svahu přes 1:5 do 1:2</t>
  </si>
  <si>
    <t>"celková plocha ohumusování a osetí; D.1.Technická zpráva"</t>
  </si>
  <si>
    <t>950</t>
  </si>
  <si>
    <t>5</t>
  </si>
  <si>
    <t>M</t>
  </si>
  <si>
    <t>005724740</t>
  </si>
  <si>
    <t>osivo směs travní krajinná - svahová</t>
  </si>
  <si>
    <t>kg</t>
  </si>
  <si>
    <t>8</t>
  </si>
  <si>
    <t>-1512634270</t>
  </si>
  <si>
    <t>Osiva pícnin směsi travní balení obvykle 25 kg technická - svahová (10 kg)</t>
  </si>
  <si>
    <t>950"propojeno s pol. č. 17"</t>
  </si>
  <si>
    <t>950*0,015 'Přepočtené koeficientem množství</t>
  </si>
  <si>
    <t>6</t>
  </si>
  <si>
    <t>182201101</t>
  </si>
  <si>
    <t>Svahování násypů</t>
  </si>
  <si>
    <t>1929298415</t>
  </si>
  <si>
    <t>Svahování trvalých svahů do projektovaných profilů s potřebným přemístěním výkopku při svahování násypů v jakékoliv hornině</t>
  </si>
  <si>
    <t>"stanoveno součinem délky svahu v řezu * obvod rybníka; D.1.Technická zpráva"</t>
  </si>
  <si>
    <t>1800</t>
  </si>
  <si>
    <t>7</t>
  </si>
  <si>
    <t>182301132</t>
  </si>
  <si>
    <t>Rozprostření ornice pl přes 500 m2 ve svahu přes 1:5 tl vrstvy do 150 mm</t>
  </si>
  <si>
    <t>-833786455</t>
  </si>
  <si>
    <t>Rozprostření a urovnání ornice ve svahu sklonu přes 1:5 při souvislé ploše přes 500 m2, tl. vrstvy přes 100 do 150 mm</t>
  </si>
  <si>
    <t>114_R</t>
  </si>
  <si>
    <t>Odvoz a likvidace původního opevnění včetně naložení, složení a poplatku skládce</t>
  </si>
  <si>
    <t>-309752173</t>
  </si>
  <si>
    <t>P</t>
  </si>
  <si>
    <t>Poznámka k položce:_x000d_
Vodorovné přemístění rozebraného stávajícího opevnění návodních svahů hrází (zbytky betonových panelů, místně kamenný pohoz, příp. betonové patky) na skládku včetní naložení, vyložení a poplatku za uložení na skládku_x000d_
"stanoveno jako suma položek 15 a 16; D.1.Technicklá zpráva; D.2.4. Příčné řezy hrází"</t>
  </si>
  <si>
    <t>500*0,15 "500m2 * 0,15m tl.</t>
  </si>
  <si>
    <t>9</t>
  </si>
  <si>
    <t>12270R</t>
  </si>
  <si>
    <t>Odtěžení, naložení, přesun a uložení sedimentu</t>
  </si>
  <si>
    <t>512</t>
  </si>
  <si>
    <t>481067522</t>
  </si>
  <si>
    <t>Odtěžení, naložení, přesun a uložení sedimentu na skládku</t>
  </si>
  <si>
    <t>Poznámka k položce:_x000d_
objem sedimentu stanoven v rostlém stavu_x000d_
cena platí pro všechny únosnosti dna nádrže_x000d_
cena obsahuje:_x000d_
- všechny přesuny po dně vypuštěné nádrže před naložením na dopravní přostředek_x000d_
- naložení na dopravní prostředek_x000d_
- přemístění na skládku (zařízení využívaném pro odpady 17 05 04 a provozovaném dle par. 14, odst. 1 nebo 2 zák. č. 185/2001 Sb. o odpadech a o změně některých dalších zákonů v platném znění)_x000d_
- složení z dopravního prostředku_x000d_
- uhrazení poplatku na skládce (zhotovitel musí předložit doklady - vážní lístky, prokazující uložení na odpovídající skládku)</t>
  </si>
  <si>
    <t xml:space="preserve"> "odtěžení sedimentu"</t>
  </si>
  <si>
    <t>"výpočet: odečtení povrchů pomocí SW ;viz D.1. Tech.zpr a Příčné řezy."</t>
  </si>
  <si>
    <t>1200</t>
  </si>
  <si>
    <t>"jedná se o objem v rostlém stavu</t>
  </si>
  <si>
    <t>10</t>
  </si>
  <si>
    <t>131201103</t>
  </si>
  <si>
    <t>Hloubení jam nezapažených v hornině tř. 3 objemu do 5000 m3</t>
  </si>
  <si>
    <t>1223307155</t>
  </si>
  <si>
    <t>Hloubení nezapažených jam a zářezů s urovnáním dna do předepsaného profilu a spádu v hornině tř. 3 přes 1 000 do 5 000 m3</t>
  </si>
  <si>
    <t>"výkopy celkem"</t>
  </si>
  <si>
    <t>1030</t>
  </si>
  <si>
    <t>Součet</t>
  </si>
  <si>
    <t>11</t>
  </si>
  <si>
    <t>167101102</t>
  </si>
  <si>
    <t>Nakládání výkopku z hornin tř. 1 až 4 přes 100 m3</t>
  </si>
  <si>
    <t>1191698424</t>
  </si>
  <si>
    <t>Nakládání, skládání a překládání neulehlého výkopku nebo sypaniny nakládání, množství přes 100 m3, z hornin tř. 1 až 4</t>
  </si>
  <si>
    <t>1030"výkopy celkem"</t>
  </si>
  <si>
    <t>12</t>
  </si>
  <si>
    <t>162301101</t>
  </si>
  <si>
    <t>Vodorovné přemístění do 500 m výkopku/sypaniny z horniny tř. 1 až 4</t>
  </si>
  <si>
    <t>-464327554</t>
  </si>
  <si>
    <t>Vodorovné přemístění výkopku nebo sypaniny po suchu na obvyklém dopravním prostředku, bez naložení výkopku, avšak se složením bez rozhrnutí z horniny tř. 1 až 4 na vzdálenost přes 50 do 500 m</t>
  </si>
  <si>
    <t>"stanoveno jako součin plochy v příčném řezu * vztažná délka řazu, D.2.4. Příčné řezy"</t>
  </si>
  <si>
    <t>13</t>
  </si>
  <si>
    <t>171101101</t>
  </si>
  <si>
    <t>Uložení sypaniny z hornin soudržných do násypů zhutněných na 95 % PS</t>
  </si>
  <si>
    <t>-2111363111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</si>
  <si>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</si>
  <si>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Poznámka k položce:_x000d_
počítáno součinem plochy v řezu * vztažná délka řezu</t>
  </si>
  <si>
    <t>850"náspy celkem"</t>
  </si>
  <si>
    <t>14</t>
  </si>
  <si>
    <t>181951101</t>
  </si>
  <si>
    <t>Úprava pláně v hornině tř. 1 až 4 bez zhutnění</t>
  </si>
  <si>
    <t>1040280121</t>
  </si>
  <si>
    <t xml:space="preserve">Úprava pláně vyrovnáním výškových rozdílů  v hornině tř. 1 až 4 bez zhutnění</t>
  </si>
  <si>
    <t>3050 "plocha dna ze situace : 3050m2; D.1. Technická zpráva"</t>
  </si>
  <si>
    <t>16</t>
  </si>
  <si>
    <t>R_30</t>
  </si>
  <si>
    <t>Vodorovné přemístění výkopku/sypaniny/sutě na skládku, včetně složení a uhrazení skládkovného</t>
  </si>
  <si>
    <t>-405975706</t>
  </si>
  <si>
    <t>180"kladná bilance (výkopy-násypy celkem)"</t>
  </si>
  <si>
    <t>Vodorovné konstrukce</t>
  </si>
  <si>
    <t>17</t>
  </si>
  <si>
    <t>462512270</t>
  </si>
  <si>
    <t>Zához z lomového kamene s proštěrkováním z terénu hmotnost do 200 kg</t>
  </si>
  <si>
    <t>2117226120</t>
  </si>
  <si>
    <t>Zához z lomového kamene neupraveného záhozového s proštěrkováním z terénu, hmotnosti jednotlivých kamenů do 200 kg</t>
  </si>
  <si>
    <t>" D.1. Technická zpráva"</t>
  </si>
  <si>
    <t>"záhozová patka + opevnění záhozem z LK s proštěrkováním"</t>
  </si>
  <si>
    <t>"stanoveno jako součin plochy v příčném řezu * vztažná délka řezu, D.2.4. Příčné řezy"</t>
  </si>
  <si>
    <t>150</t>
  </si>
  <si>
    <t>18</t>
  </si>
  <si>
    <t>462519002</t>
  </si>
  <si>
    <t>Příplatek za urovnání ploch záhozu z lomového kamene hmotnost do 200 kg</t>
  </si>
  <si>
    <t>-1536071106</t>
  </si>
  <si>
    <t>Zához z lomového kamene neupraveného záhozového Příplatek k cenám za urovnání viditelných ploch záhozu z kamene, hmotnosti jednotlivých kamenů do 200 kg</t>
  </si>
  <si>
    <t>300 "plocha urovnání svahů opevnění a záhozové patky ze situace; D.2.1.Podrobná situace"</t>
  </si>
  <si>
    <t>19</t>
  </si>
  <si>
    <t>R_66</t>
  </si>
  <si>
    <t>Uložení solitérního lomového kamene, opracovaného, vel. 50x50x50cm</t>
  </si>
  <si>
    <t>ks</t>
  </si>
  <si>
    <t>1491496531</t>
  </si>
  <si>
    <t>998</t>
  </si>
  <si>
    <t>Přesun hmot</t>
  </si>
  <si>
    <t>22</t>
  </si>
  <si>
    <t>998312093</t>
  </si>
  <si>
    <t>Příplatek k přesunu hmot pro sanace území, hrazení a úpravy bystřin za zvětšený přesun do 500 m</t>
  </si>
  <si>
    <t>t</t>
  </si>
  <si>
    <t>541432269</t>
  </si>
  <si>
    <t>Přesun hmot pro sanace území, hrazení a úpravy bystřin Příplatek k ceně za zvětšený přesun přes vymezenou největší dopravní vzdálenost do 500 m</t>
  </si>
  <si>
    <t>20</t>
  </si>
  <si>
    <t>998331011</t>
  </si>
  <si>
    <t>Přesun hmot pro nádrže</t>
  </si>
  <si>
    <t>273802080</t>
  </si>
  <si>
    <t>Přesun hmot pro nádrže dopravní vzdálenost do 500 m</t>
  </si>
  <si>
    <t>Práce a dodávky M</t>
  </si>
  <si>
    <t>46-M</t>
  </si>
  <si>
    <t>Zemní práce při extr.mont.pracích</t>
  </si>
  <si>
    <t>R_09</t>
  </si>
  <si>
    <t>Zatrubnění odvodňovací stoky -&gt; násoska</t>
  </si>
  <si>
    <t>m</t>
  </si>
  <si>
    <t>64</t>
  </si>
  <si>
    <t>-544243013</t>
  </si>
  <si>
    <t>Poznámka k položce:_x000d_
zatrubnění odvodňovací stoky v místě křížení se zpevněným přístupem</t>
  </si>
  <si>
    <t>5 " viz D.2.1. Podrobná situace"</t>
  </si>
  <si>
    <t>"Zhotovitel může navrhnout a nacenit vlastní řešení odvodnění rybníka s nefukčním objektem. Návrh musí být schválen investorem."</t>
  </si>
  <si>
    <t>SO 3.2 - Výstavba oprava a demolice</t>
  </si>
  <si>
    <t>Vodohospodářský rzovoj a výstavba, a.s.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</si>
  <si>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</si>
  <si>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</si>
  <si>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</si>
  <si>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</si>
  <si>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>PSV - Práce a dodávky PSV</t>
  </si>
  <si>
    <t>N00 - Nepojmenované práce</t>
  </si>
  <si>
    <t xml:space="preserve">    N01 - Nepojmenovaný díl</t>
  </si>
  <si>
    <t>-111617590</t>
  </si>
  <si>
    <t>-1891515156</t>
  </si>
  <si>
    <t>85*0,2 "hloubení zeminy pod silničními panely</t>
  </si>
  <si>
    <t>(2,6+2,1)*2,3 "výkopy při budování nového kamenného schodiště</t>
  </si>
  <si>
    <t>6,75*2,3 "výkop výstavby nového povrchového odvodnění</t>
  </si>
  <si>
    <t>-1301148351</t>
  </si>
  <si>
    <t>1,8*1 "vybudování nového povrchového odvodnění</t>
  </si>
  <si>
    <t>2,6*2,3 "vybudováí nového kamenného schodiště</t>
  </si>
  <si>
    <t>182101101</t>
  </si>
  <si>
    <t>Svahování v zářezech v hornině tř. 1 až 4</t>
  </si>
  <si>
    <t>647043001</t>
  </si>
  <si>
    <t xml:space="preserve">Svahování trvalých svahů do projektovaných profilů  s potřebným přemístěním výkopku při svahování v zářezech v hornině tř. 1 až 4</t>
  </si>
  <si>
    <t>16,5 "vybudování nového povrchového odvodnění, odečteno ze situace</t>
  </si>
  <si>
    <t>(3,7+2,7)*2,3 "vybudovní nového kamenného schodiště</t>
  </si>
  <si>
    <t>-692376490</t>
  </si>
  <si>
    <t>9*2,3 "vybudování nového povrchového odvodnění, odečteno ze situace</t>
  </si>
  <si>
    <t>3*2,3 "vybudování kamenného schodiště</t>
  </si>
  <si>
    <t>-1345533770</t>
  </si>
  <si>
    <t>85*0,2"zemina pod panelovým přístupem</t>
  </si>
  <si>
    <t>2*3*0,1*2 "předpoklad výměny 2 silničních panelů</t>
  </si>
  <si>
    <t>7,7*0,67 "vybourání původního povrchového odvodnění</t>
  </si>
  <si>
    <t>Zakládání</t>
  </si>
  <si>
    <t>29121_R</t>
  </si>
  <si>
    <t>Zřízení plochy ze silničních panelů do lože tl 200 mm z vibrovaného štěrku</t>
  </si>
  <si>
    <t>2109330519</t>
  </si>
  <si>
    <t xml:space="preserve">Zřízení zpevněné plochy ze silničních panelů  osazených do lože tl. 50 mm z kameniva</t>
  </si>
  <si>
    <t>593810_R</t>
  </si>
  <si>
    <t>panel silniční 3,00x2,00x0,10m</t>
  </si>
  <si>
    <t>kus</t>
  </si>
  <si>
    <t>-1137037882</t>
  </si>
  <si>
    <t>panel silniční 3,00x2,00x0,15m</t>
  </si>
  <si>
    <t>Svislé a kompletní konstrukce</t>
  </si>
  <si>
    <t>321366111</t>
  </si>
  <si>
    <t>Výztuž železobetonových konstrukcí vodních staveb z oceli 10 505 D do 12 mm</t>
  </si>
  <si>
    <t>-167477990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</si>
  <si>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</si>
  <si>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1,12*0,02*7,850</t>
  </si>
  <si>
    <t>"kotvící výztuž deska-schodnice; předpoklad 2% objemu schodnice</t>
  </si>
  <si>
    <t>R_35</t>
  </si>
  <si>
    <t>Demolice části zábradlí v hrázi MVN + obnovení nátěru zábradlí na sdruženém objektu</t>
  </si>
  <si>
    <t>-387073711</t>
  </si>
  <si>
    <t xml:space="preserve">Zábradlí - V rámci Revitalizace celého prostoru je navrženo odstranění části zábradlí. Jedná se o cca 26 m dlouhou část zábradlí. Ponechané části zábradlí budou znovu natřeny (svařování konstrukce zábradlí, úprava profilů, ohyby, zaoblení, očištění, odmaštění, nátěr 1 x základ , 2x vrchní syntetický nátěr), díry po odřezaných částech budou zavařeny. Přesný rozsah demolovaných částí zábradlí je znázorněn v příloze D.2.1.
</t>
  </si>
  <si>
    <t>26 "odstranění části zábradlí vč. případných betonových patek</t>
  </si>
  <si>
    <t>17 "obnova nátěru na ponechaných částech zábradlí vč. zavaření děr vzniklích odřezáním 26m zábradlí na břehu MVN</t>
  </si>
  <si>
    <t>43 "obnova nátěru na částech zábradlí, které je součástí sdruženého objektu</t>
  </si>
  <si>
    <t>R_35.1</t>
  </si>
  <si>
    <t>Zábradlí - zhotovení, osazení a montáž zábradlí včetně zhotovení betonových patek, osazení sloupků, svařování konstrukce zábradlí, úprava profilů, ohyby, zaoblení, očištění, odmaštění, nátěr 1 x základ , 2x vrchní syntetický nátěr,</t>
  </si>
  <si>
    <t>-1198183529</t>
  </si>
  <si>
    <t>2*3,8</t>
  </si>
  <si>
    <t>430321414</t>
  </si>
  <si>
    <t>Schodišťová konstrukce a rampa ze ŽB tř. C 25/30</t>
  </si>
  <si>
    <t>42754562</t>
  </si>
  <si>
    <t>Schodišťové konstrukce a rampy z betonu železového (bez výztuže) stupně, schodnice, ramena, podesty s nosníky tř. C 25/30</t>
  </si>
  <si>
    <t>"schodnice - plocha v řezu * délka" 2,8*2*0,2</t>
  </si>
  <si>
    <t>430362021</t>
  </si>
  <si>
    <t>Výztuž schodišťové konstrukce a rampy svařovanými sítěmi Kari</t>
  </si>
  <si>
    <t>-1917033369</t>
  </si>
  <si>
    <t>Výztuž schodišťových konstrukcí a ramp stupňů, schodnic, ramen, podest s nosníky ze svařovaných sítí z drátů typu KARI</t>
  </si>
  <si>
    <t>2 ks kari sítí , konstrukční výztuž</t>
  </si>
  <si>
    <t>"Teoretická hmotnost: 47,40 kg/ks =&gt; celková hmotnost: "0,095</t>
  </si>
  <si>
    <t>433351131</t>
  </si>
  <si>
    <t>Zřízení bednění schodnic přímočarých schodišť v do 4 m</t>
  </si>
  <si>
    <t>93515120</t>
  </si>
  <si>
    <t>Bednění schodnic včetně podpěrné konstrukce výšky do 4 m půdorysně přímočarých zřízení</t>
  </si>
  <si>
    <t xml:space="preserve">2,8*4*1,25 </t>
  </si>
  <si>
    <t>"boky schodnic; změřeno v řezu; 4 ks"</t>
  </si>
  <si>
    <t>433351132</t>
  </si>
  <si>
    <t>Odstranění bednění schodnic přímočarých schodišť v do 4 m</t>
  </si>
  <si>
    <t>-1998891268</t>
  </si>
  <si>
    <t>Bednění schodnic včetně podpěrné konstrukce výšky do 4 m půdorysně přímočarých odstranění</t>
  </si>
  <si>
    <t>451315126</t>
  </si>
  <si>
    <t>Podkladní nebo výplňová vrstva z betonu C 20/25 tl do 150 mm</t>
  </si>
  <si>
    <t>1376310184</t>
  </si>
  <si>
    <t>Podkladní a výplňové vrstvy z betonu prostého tloušťky do 150 mm, z betonu C 20/25</t>
  </si>
  <si>
    <t>0,85*0,67 "podkladová vrstva pro betonové žlabovky - nové povrchové odvodnění</t>
  </si>
  <si>
    <t>1,3*1,4 "podkladová vrstva betonu pro kamenné schodiště</t>
  </si>
  <si>
    <t>462451114</t>
  </si>
  <si>
    <t>Prolití kamenného záhozu maltou MC 25</t>
  </si>
  <si>
    <t>-1211182362</t>
  </si>
  <si>
    <t>Prolití konstrukce z kamene kamenného záhozu cementovou maltou MC-25</t>
  </si>
  <si>
    <t>0,75*2,2 "základová patka schodiště</t>
  </si>
  <si>
    <t>462511270</t>
  </si>
  <si>
    <t>Zához z lomového kamene bez proštěrkování z terénu hmotnost do 200 kg</t>
  </si>
  <si>
    <t>-966940664</t>
  </si>
  <si>
    <t xml:space="preserve">Zához z lomového kamene neupraveného záhozového  bez proštěrkování z terénu, hmotnosti jednotlivých kamenů do 200 kg</t>
  </si>
  <si>
    <t>0,75*2,2 " základová patka schodiště</t>
  </si>
  <si>
    <t>-1808040675</t>
  </si>
  <si>
    <t>"vybudování přechodu mezi vtokem a litorálním pásmem"</t>
  </si>
  <si>
    <t>"stanoveno jako součin plochy v příčném řezu * mocnost opevnění, D.2.4. Příčné řezy"</t>
  </si>
  <si>
    <t>15*0,4</t>
  </si>
  <si>
    <t>"opevnění výtoku odvnodnění do MVN"</t>
  </si>
  <si>
    <t>0,83*1</t>
  </si>
  <si>
    <t>214935943</t>
  </si>
  <si>
    <t>"stanoveno jako plocha v situaci, D.2.1. Podrobná situace"</t>
  </si>
  <si>
    <t>"základová patka schodiště</t>
  </si>
  <si>
    <t>1,76</t>
  </si>
  <si>
    <t>465210123</t>
  </si>
  <si>
    <t>Schody z lomového kamene na maltu cementovou s vyspárováním tl 300 mm</t>
  </si>
  <si>
    <t>-63800442</t>
  </si>
  <si>
    <t xml:space="preserve">Schody z lomového kamene lomařsky upraveného  pro dlažbu na cementovou maltu, s vyspárováním cementovou maltou, tl. kamene 300 mm</t>
  </si>
  <si>
    <t>1*7,6 "nové přístupové kamenné schodiště</t>
  </si>
  <si>
    <t>R_2325</t>
  </si>
  <si>
    <t>Omezení možnosti vjezdu</t>
  </si>
  <si>
    <t>soub</t>
  </si>
  <si>
    <t>-1871942370</t>
  </si>
  <si>
    <t>Omezrení možnosti vjezdu - Na základě připomínek ze strany Policie ČR bude v okolí sjezdu do zátopy rybníka omezen vjezd značkou průjezd zakázán mimo rezidenty a dopravní obsluhu. Toto omezení bude provedeno instalací svislého dopravního značení – konkrétně značkou průjezd zakázán s doplňující tabulí mimo rezidenty a dopravní obsluhu. Umístění značky a veškerá projednání zajistí zhotovitel. Umístění značky je patrné z projektové dokumentace D.2.1. Zároveň bude sjezd do prostoru zátopy rybníka na zákl. připomínekdopraního krajského inspektorátu Policie ČR opatřen lanovou závorou (2sloupky do betonu + ocelové lano) délky 3m omezující možnost vjezdu.</t>
  </si>
  <si>
    <t>Komunikace pozemní</t>
  </si>
  <si>
    <t>23</t>
  </si>
  <si>
    <t>564762111</t>
  </si>
  <si>
    <t>Podklad z vibrovaného štěrku VŠ tl 200 mm</t>
  </si>
  <si>
    <t>695470790</t>
  </si>
  <si>
    <t>Podklad nebo kryt z vibrovaného štěrku VŠ s rozprostřením, vlhčením a zhutněním, po zhutnění tl. 200 mm</t>
  </si>
  <si>
    <t>85*0,2 "20 cm podkladová vrstva hutněnéh oštěrku pod silniční panely</t>
  </si>
  <si>
    <t>1,55*1,4 "podkladová vrstva pod kamenné schodiště</t>
  </si>
  <si>
    <t>0,85*0,67 "podkladová vrstva pod nově vybudovaným povrchovým odvodněním</t>
  </si>
  <si>
    <t>Ostatní konstrukce a práce, bourání</t>
  </si>
  <si>
    <t>24</t>
  </si>
  <si>
    <t>935112211</t>
  </si>
  <si>
    <t>Osazení příkopového žlabu do betonu tl 100 mm z betonových tvárnic š 800 mm</t>
  </si>
  <si>
    <t>1754080818</t>
  </si>
  <si>
    <t>Osazení betonového příkopového žlabu s vyplněním a zatřením spár cementovou maltou s ložem tl. 100 mm z betonu prostého tř. C 12/15 z betonových příkopových tvárnic šířky přes 500 do 800 mm</t>
  </si>
  <si>
    <t>"příkop délky 10,6m - zaokrouhlreno na desítky metrů, žlabovka šířky 0,6m + 10% rezerva;" 10,6*1,1</t>
  </si>
  <si>
    <t>25</t>
  </si>
  <si>
    <t>592274960</t>
  </si>
  <si>
    <t>žlabovka betonová TBM 8-60 33x59x8 cm</t>
  </si>
  <si>
    <t>636092555</t>
  </si>
  <si>
    <t>žlabovka betonová příkopová přírodní 33x59x8 cm</t>
  </si>
  <si>
    <t>26</t>
  </si>
  <si>
    <t>936172124</t>
  </si>
  <si>
    <t>Osazení doplňkových konstrukcí mostního vybavení z oceli hmotnosti do 100 kg</t>
  </si>
  <si>
    <t>90496033</t>
  </si>
  <si>
    <t>Osazení kovových doplňků mostního vybavení jednotlivě ocelové konstrukce do 100 kg</t>
  </si>
  <si>
    <t>Poznámka k položce:_x000d_
Na nové vodící profily dluží U 65 budou navařeny ocelové trny např. roxor 10 mm. Po vyplnění otvorů chemickou kotvou (zhruba do 2/3 – dle konkrétního výrobku) a úpravě drážky tak aby mezi betonem a U profilem nebyly mezery (např. cementovou maltou), budou osazeny vodící profily U 65 (trny do otvorů chemických kotev) a rozepřeny v požeráku, dokud chemické kotvy nevytvrdnou.</t>
  </si>
  <si>
    <t>1 " osazení nových česlí za staré, zrezivělé</t>
  </si>
  <si>
    <t>27</t>
  </si>
  <si>
    <t>966008212</t>
  </si>
  <si>
    <t>Bourání odvodňovacího žlabu z betonových příkopových tvárnic š do 800 mm</t>
  </si>
  <si>
    <t>2048769341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</si>
  <si>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</si>
  <si>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7,7 "bourání původního systému porchového odvodnění</t>
  </si>
  <si>
    <t>28</t>
  </si>
  <si>
    <t>R_3516</t>
  </si>
  <si>
    <t>Česle</t>
  </si>
  <si>
    <t>-446280987</t>
  </si>
  <si>
    <t xml:space="preserve">Česle -  v provedení z žárově pozinkované oceli k našroubování na stěnu
</t>
  </si>
  <si>
    <t>29</t>
  </si>
  <si>
    <t>998312011</t>
  </si>
  <si>
    <t>Přesun hmot pro sanace území, hrazení a úpravy bystřin</t>
  </si>
  <si>
    <t>1413896243</t>
  </si>
  <si>
    <t>Přesun hmot pro sanace území, hrazení a úpravy bystřin jakéhokoliv rozsahu pro dopravní vzdálenost 50 m</t>
  </si>
  <si>
    <t>30</t>
  </si>
  <si>
    <t>-1098481422</t>
  </si>
  <si>
    <t>PSV</t>
  </si>
  <si>
    <t>Práce a dodávky PSV</t>
  </si>
  <si>
    <t>N00</t>
  </si>
  <si>
    <t>Nepojmenované práce</t>
  </si>
  <si>
    <t>N01</t>
  </si>
  <si>
    <t>Nepojmenovaný díl</t>
  </si>
  <si>
    <t>31</t>
  </si>
  <si>
    <t>R_648</t>
  </si>
  <si>
    <t xml:space="preserve">Osazení ptačí budky </t>
  </si>
  <si>
    <t>-576434252</t>
  </si>
  <si>
    <t>32</t>
  </si>
  <si>
    <t>R_649</t>
  </si>
  <si>
    <t>Osazení budky pro netopýry</t>
  </si>
  <si>
    <t>-1846000851</t>
  </si>
  <si>
    <t>Osazení budkou pro netopýry</t>
  </si>
  <si>
    <t>SO 3.3 - Řešení vegetace</t>
  </si>
  <si>
    <t xml:space="preserve">      99 - Přesun hmot</t>
  </si>
  <si>
    <t>N00 - Následná péče</t>
  </si>
  <si>
    <t>032_R4</t>
  </si>
  <si>
    <t>Lípa velkolistá (Tilia platiphyllos) 200 cm kořenový bal</t>
  </si>
  <si>
    <t>1062982027</t>
  </si>
  <si>
    <t>033_R4</t>
  </si>
  <si>
    <t>vrba bílá (Salix alba) 200 cm kořenový bal</t>
  </si>
  <si>
    <t>-2049279787</t>
  </si>
  <si>
    <t>112151011</t>
  </si>
  <si>
    <t>Volné kácení stromů s rozřezáním a odvětvením D kmene do 200 mm</t>
  </si>
  <si>
    <t>-1075464893</t>
  </si>
  <si>
    <t>Pokácení stromu volné v celku s odřezáním kmene a s odvětvením průměru kmene přes 100 do 200 mm</t>
  </si>
  <si>
    <t>"25mm průměr</t>
  </si>
  <si>
    <t>"118mm průměr</t>
  </si>
  <si>
    <t>"159mm průměr</t>
  </si>
  <si>
    <t>"143mm průměr</t>
  </si>
  <si>
    <t>"111mm průměr</t>
  </si>
  <si>
    <t>"48mm průměr</t>
  </si>
  <si>
    <t>"76mm průměr</t>
  </si>
  <si>
    <t>"22mm průměr</t>
  </si>
  <si>
    <t>"35mm průměr</t>
  </si>
  <si>
    <t>12 "12ks "</t>
  </si>
  <si>
    <t>112151013</t>
  </si>
  <si>
    <t>Volné kácení stromů s rozřezáním a odvětvením D kmene do 400 mm</t>
  </si>
  <si>
    <t>-395358659</t>
  </si>
  <si>
    <t>Pokácení stromu volné v celku s odřezáním kmene a s odvětvením průměru kmene přes 300 do 400 mm</t>
  </si>
  <si>
    <t>"360mm průměr</t>
  </si>
  <si>
    <t>112201111</t>
  </si>
  <si>
    <t>Odstranění pařezů D do 0,2 m v rovině a svahu 1:5 s odklizením do 20 m a zasypáním jámy</t>
  </si>
  <si>
    <t>-294319393</t>
  </si>
  <si>
    <t>Odstranění pařezu v rovině nebo na svahu do 1:5 o průměru pařezu na řezné ploše do 200 mm</t>
  </si>
  <si>
    <t>112201113</t>
  </si>
  <si>
    <t>Odstranění pařezů D do 0,4 m v rovině a svahu 1:5 s odklizením do 20 m a zasypáním jámy</t>
  </si>
  <si>
    <t>592647451</t>
  </si>
  <si>
    <t>Odstranění pařezu v rovině nebo na svahu do 1:5 o průměru pařezu na řezné ploše přes 300 do 400 mm</t>
  </si>
  <si>
    <t>184004614</t>
  </si>
  <si>
    <t>Výsadba sazenic stromů v jutovém obalu do jamky D 600 mm hl 600 mm bal D nad 400 do 500 mm</t>
  </si>
  <si>
    <t>72860049</t>
  </si>
  <si>
    <t xml:space="preserve">Výsadba sazenic bez vykopání jamek a bez donesení hlíny  stromů nebo keřů s kořenovým balem v jutovém obalu, o průměru balu přes 400 do 500 mm, do jamky o průměru 600 mm, hl. 600 mm</t>
  </si>
  <si>
    <t>1 "vrba bílá</t>
  </si>
  <si>
    <t>12 "lípa velkolistá</t>
  </si>
  <si>
    <t>184852215</t>
  </si>
  <si>
    <t>Řez stromu zdravotní o ploše koruny do 150 m2 lezeckou technikou</t>
  </si>
  <si>
    <t>-1871177430</t>
  </si>
  <si>
    <t>Řez stromů prováděný lezeckou technikou zdravotní, plocha koruny stromu přes 120 do 150 m2</t>
  </si>
  <si>
    <t>184852311</t>
  </si>
  <si>
    <t>Řez stromu výchovný špičáků a keřových stromů výšky do 4m</t>
  </si>
  <si>
    <t>978669283</t>
  </si>
  <si>
    <t>Řez stromů prováděný lezeckou technikou výchovný špičáky a keřové stromy, výšky do 4 m</t>
  </si>
  <si>
    <t>184807111</t>
  </si>
  <si>
    <t>Zřízení ochrany stromu bedněním</t>
  </si>
  <si>
    <t>1741335371</t>
  </si>
  <si>
    <t>Ochrana kmene bedněním před poškozením stavebním provozem zřízení</t>
  </si>
  <si>
    <t>Poznámka k položce:_x000d_
výpočet: šířka * výška * počet stran * počet stromů</t>
  </si>
  <si>
    <t>0,5*4*3*7 "7 stromů s D do 50 cm; D.1. Technická zpráva, koef. množství 0,5 (platí i pro dokumentaci k těžení nánosů)"</t>
  </si>
  <si>
    <t>184807112</t>
  </si>
  <si>
    <t>Odstranění ochrany stromu bedněním</t>
  </si>
  <si>
    <t>1474584277</t>
  </si>
  <si>
    <t>Ochrana kmene bedněním před poškozením stavebním provozem odstranění</t>
  </si>
  <si>
    <t>99</t>
  </si>
  <si>
    <t>026_R10</t>
  </si>
  <si>
    <t>Vykopání jamky (50x50x50 cm)</t>
  </si>
  <si>
    <t>-705058405</t>
  </si>
  <si>
    <t>Vykopání jamky (70x70x70 cm)</t>
  </si>
  <si>
    <t>026_R12</t>
  </si>
  <si>
    <t>Ukotvení stromu (3 kůly, 3 úvazky)</t>
  </si>
  <si>
    <t>-1126651772</t>
  </si>
  <si>
    <t>Ukotvení stromu (2 kůly, 2 úvazky)</t>
  </si>
  <si>
    <t>026_r13</t>
  </si>
  <si>
    <t>Instalace ochrany pletivem</t>
  </si>
  <si>
    <t>1324023883</t>
  </si>
  <si>
    <t>026_R14</t>
  </si>
  <si>
    <t>Zálivka jamky (70x70x70 cm) vč. dovozu vody</t>
  </si>
  <si>
    <t>-2141072192</t>
  </si>
  <si>
    <t>Zálivka jamky (50x50x50 cm) vč. dovozu vody</t>
  </si>
  <si>
    <t>026_R15</t>
  </si>
  <si>
    <t>Kůl odkorněný, délka 2 m, průměr 6 cm</t>
  </si>
  <si>
    <t>1259808057</t>
  </si>
  <si>
    <t>026_R16</t>
  </si>
  <si>
    <t>Úvazek, šíře 3 cm</t>
  </si>
  <si>
    <t>694331439</t>
  </si>
  <si>
    <t>026_R17</t>
  </si>
  <si>
    <t>Pletivo plast</t>
  </si>
  <si>
    <t>1655241251</t>
  </si>
  <si>
    <t>026_R18</t>
  </si>
  <si>
    <t xml:space="preserve">Doprava terénní auto+vlek  (práce, ostatní materiál)</t>
  </si>
  <si>
    <t>km</t>
  </si>
  <si>
    <t>1930111279</t>
  </si>
  <si>
    <t>460030022</t>
  </si>
  <si>
    <t>Odstranění dřevitého porostu z křovin a stromů měkkého hustého</t>
  </si>
  <si>
    <t>2032883953</t>
  </si>
  <si>
    <t xml:space="preserve">Přípravné terénní práce  odstranění dřevitého porostu z keřů nebo stromků průměru kmenů do 5 cm včetně odstranění kořenů a složení do hromad nebo naložení na dopravní prostředek měkkého hustého</t>
  </si>
  <si>
    <t>12,5"bez černý</t>
  </si>
  <si>
    <t>16,3"tavolník popelavý</t>
  </si>
  <si>
    <t>6,8"tavolník popelavý</t>
  </si>
  <si>
    <t>4,8"tavolník popelavý</t>
  </si>
  <si>
    <t>12,6"svída krvavá</t>
  </si>
  <si>
    <t>Následná péče</t>
  </si>
  <si>
    <t>R_113</t>
  </si>
  <si>
    <t>Následná péče 3. až 10. rok</t>
  </si>
  <si>
    <t>412474085</t>
  </si>
  <si>
    <t>V dalších sedmi letech probíhá údržba výsadeb v duchu následné péče prvních dvou let.</t>
  </si>
  <si>
    <t>R_111</t>
  </si>
  <si>
    <t>Následná péče 1. a 2. rok</t>
  </si>
  <si>
    <t>1260606641</t>
  </si>
  <si>
    <t>Následná péče po dobu 2 let předpokládá náhradní výsadbu 2 odrostků za uhynulé jedince, hnojení odrostků pomalu rozpustným hnojivem v tabletách v mn. 30 g na jeden odrostek. Následná péče předpokládá dále, zálivku v období přísušku (předpoklad 3x ročně) v množství 30 l na odrostek. Nezbytné je pravidelné dosévání travního semene a ochrana před vstupem na oseté plochy během prvního roku. Během následujících let je nezbytné pravidelné kosení tohoto trávníku, aby nedocházelo k dominanci dlouhostébelných rostlin.
Dále se uvažuje s výměnou 20 % poškozených a uhnilých kůlů a oprava úvazů ke kůlům.</t>
  </si>
  <si>
    <t>R_35613</t>
  </si>
  <si>
    <t>Výsadba - litorální pásmo</t>
  </si>
  <si>
    <t>1835823223</t>
  </si>
  <si>
    <t>Výsadba - litorální pásmo. Vč. sazenic, substrátu, výsadby a vešk. dopravy.</t>
  </si>
  <si>
    <t>25 "ks kosatec žlutý (Iris pseudacorus)</t>
  </si>
  <si>
    <t>25 "ks žabník jitrocelový (Alisma plantago-aquatica)</t>
  </si>
  <si>
    <t>25 "ks šípatka střelolistá (Sagittaria sagittifolia)</t>
  </si>
  <si>
    <t>25 "ks šmel okoličnatý (Butomus umbellatus)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</si>
  <si>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</si>
  <si>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</si>
  <si>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</si>
  <si>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</si>
  <si>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30_R</t>
  </si>
  <si>
    <t>Přemístění živočichů</t>
  </si>
  <si>
    <t>-436827553</t>
  </si>
  <si>
    <t>Poznámka k položce:_x000d_
včetně odpovídajícího biologického dozoru</t>
  </si>
  <si>
    <t>2*0,5 'Přepočtené koeficientem množství</t>
  </si>
  <si>
    <t>VRN</t>
  </si>
  <si>
    <t>Vedlejší rozpočtové náklady</t>
  </si>
  <si>
    <t>VRN1</t>
  </si>
  <si>
    <t>Průzkumné, geodetické a projektové práce</t>
  </si>
  <si>
    <t>0123R</t>
  </si>
  <si>
    <t>Vypracování geodetického zaměření skutečného stavu</t>
  </si>
  <si>
    <t>1024</t>
  </si>
  <si>
    <t>-753750797</t>
  </si>
  <si>
    <t>Vypracování geodetického zaměření skutečného stavu pro vypracování projektu skutečného provedení díla</t>
  </si>
  <si>
    <t>0124R</t>
  </si>
  <si>
    <t>Vypracování projektu skutečného provedení díla</t>
  </si>
  <si>
    <t>1849951135</t>
  </si>
  <si>
    <t>0125R</t>
  </si>
  <si>
    <t>Zajištění veškerých geodetických prací souvisejících s realizací díla</t>
  </si>
  <si>
    <t>932500697</t>
  </si>
  <si>
    <t>Zajištění veškerých geodetických prací souvisejících s realizací díla (např. geodetické zaměření dílčího odtěžení sedimentu apod.)</t>
  </si>
  <si>
    <t>0130R</t>
  </si>
  <si>
    <t>Zpracování povodňového plánu stavby dle §71 zákona č. 254/2001 Sb. včetně zajištění schválení příslušnými orgány státní správy</t>
  </si>
  <si>
    <t>-138507792</t>
  </si>
  <si>
    <t xml:space="preserve">Zpracování povodňového plánu stavby dle §71 zákona č. 254/2001 Sb. včetně zajištění schválení příslušnými orgány správy </t>
  </si>
  <si>
    <t>0150R</t>
  </si>
  <si>
    <t>Zhotovení doplňkových rozborů sedimentů</t>
  </si>
  <si>
    <t>-739901614</t>
  </si>
  <si>
    <t>Zhotovení doplňkových rozborů sedimentů pro potřeby uložení materiálu na skládku</t>
  </si>
  <si>
    <t>R_06</t>
  </si>
  <si>
    <t>Provedení pasportizace stávajících nemovitostí (vč. pozemků) a jejich příslušenství, zajištění fotodokumentace stávajícího stavu přístupových komunikací</t>
  </si>
  <si>
    <t>507507444</t>
  </si>
  <si>
    <t>Pasportizace povrchů a objektů</t>
  </si>
  <si>
    <t>Poznámka k položce:_x000d_
Provedení pasportizace stávajících nemovitostí (vč. pozemků) a jejich příslušenství, zajištění fotodokumentace stávajícího stavu přístupových komunikací</t>
  </si>
  <si>
    <t>VRN3</t>
  </si>
  <si>
    <t>Zařízení staveniště</t>
  </si>
  <si>
    <t>0321030_R</t>
  </si>
  <si>
    <t>Zajištění kompletního zařízení staveniště a jeho připojení na sítě</t>
  </si>
  <si>
    <t>-207675724</t>
  </si>
  <si>
    <t>zařízení staveniště vybavení staveniště - provozní zařízení staveniště</t>
  </si>
  <si>
    <t>095R</t>
  </si>
  <si>
    <t>Zajištění šetření o podzemních sítích vč. zajištění nových vyjádření v případě, že před realizací pozbyly platnosti</t>
  </si>
  <si>
    <t>386500815</t>
  </si>
  <si>
    <t>R_08</t>
  </si>
  <si>
    <t>Zajištění vytyčení veškerých podzemních zařízení</t>
  </si>
  <si>
    <t>110001744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</si>
</sst>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3850/002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Račanského rybníka (ř.km 1,115 – 1,202)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Přelouč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11. 6. 2019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7.9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Přelouč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Vodohospodářský rozvoj a výstavba, a.s.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Dvořák Vítězslav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3.1 - Revitalizace ryb...'!J30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3.1 - Revitalizace ryb...'!P122</f>
        <v>0</v>
      </c>
      <c r="AV95" s="128">
        <f>'SO 3.1 - Revitalizace ryb...'!J33</f>
        <v>0</v>
      </c>
      <c r="AW95" s="128">
        <f>'SO 3.1 - Revitalizace ryb...'!J34</f>
        <v>0</v>
      </c>
      <c r="AX95" s="128">
        <f>'SO 3.1 - Revitalizace ryb...'!J35</f>
        <v>0</v>
      </c>
      <c r="AY95" s="128">
        <f>'SO 3.1 - Revitalizace ryb...'!J36</f>
        <v>0</v>
      </c>
      <c r="AZ95" s="128">
        <f>'SO 3.1 - Revitalizace ryb...'!F33</f>
        <v>0</v>
      </c>
      <c r="BA95" s="128">
        <f>'SO 3.1 - Revitalizace ryb...'!F34</f>
        <v>0</v>
      </c>
      <c r="BB95" s="128">
        <f>'SO 3.1 - Revitalizace ryb...'!F35</f>
        <v>0</v>
      </c>
      <c r="BC95" s="128">
        <f>'SO 3.1 - Revitalizace ryb...'!F36</f>
        <v>0</v>
      </c>
      <c r="BD95" s="130">
        <f>'SO 3.1 - Revitalizace ryb...'!F37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3.2 - Výstavba oprava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'SO 3.2 - Výstavba oprava ...'!P127</f>
        <v>0</v>
      </c>
      <c r="AV96" s="128">
        <f>'SO 3.2 - Výstavba oprava ...'!J33</f>
        <v>0</v>
      </c>
      <c r="AW96" s="128">
        <f>'SO 3.2 - Výstavba oprava ...'!J34</f>
        <v>0</v>
      </c>
      <c r="AX96" s="128">
        <f>'SO 3.2 - Výstavba oprava ...'!J35</f>
        <v>0</v>
      </c>
      <c r="AY96" s="128">
        <f>'SO 3.2 - Výstavba oprava ...'!J36</f>
        <v>0</v>
      </c>
      <c r="AZ96" s="128">
        <f>'SO 3.2 - Výstavba oprava ...'!F33</f>
        <v>0</v>
      </c>
      <c r="BA96" s="128">
        <f>'SO 3.2 - Výstavba oprava ...'!F34</f>
        <v>0</v>
      </c>
      <c r="BB96" s="128">
        <f>'SO 3.2 - Výstavba oprava ...'!F35</f>
        <v>0</v>
      </c>
      <c r="BC96" s="128">
        <f>'SO 3.2 - Výstavba oprava ...'!F36</f>
        <v>0</v>
      </c>
      <c r="BD96" s="130">
        <f>'SO 3.2 - Výstavba oprava 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7" customFormat="1" ht="16.5" customHeight="1">
      <c r="A97" s="119" t="s">
        <v>84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3.3 - Řešení vegetace'!J30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27">
        <v>0</v>
      </c>
      <c r="AT97" s="128">
        <f>ROUND(SUM(AV97:AW97),2)</f>
        <v>0</v>
      </c>
      <c r="AU97" s="129">
        <f>'SO 3.3 - Řešení vegetace'!P123</f>
        <v>0</v>
      </c>
      <c r="AV97" s="128">
        <f>'SO 3.3 - Řešení vegetace'!J33</f>
        <v>0</v>
      </c>
      <c r="AW97" s="128">
        <f>'SO 3.3 - Řešení vegetace'!J34</f>
        <v>0</v>
      </c>
      <c r="AX97" s="128">
        <f>'SO 3.3 - Řešení vegetace'!J35</f>
        <v>0</v>
      </c>
      <c r="AY97" s="128">
        <f>'SO 3.3 - Řešení vegetace'!J36</f>
        <v>0</v>
      </c>
      <c r="AZ97" s="128">
        <f>'SO 3.3 - Řešení vegetace'!F33</f>
        <v>0</v>
      </c>
      <c r="BA97" s="128">
        <f>'SO 3.3 - Řešení vegetace'!F34</f>
        <v>0</v>
      </c>
      <c r="BB97" s="128">
        <f>'SO 3.3 - Řešení vegetace'!F35</f>
        <v>0</v>
      </c>
      <c r="BC97" s="128">
        <f>'SO 3.3 - Řešení vegetace'!F36</f>
        <v>0</v>
      </c>
      <c r="BD97" s="130">
        <f>'SO 3.3 - Řešení vegetace'!F37</f>
        <v>0</v>
      </c>
      <c r="BE97" s="7"/>
      <c r="BT97" s="131" t="s">
        <v>88</v>
      </c>
      <c r="BV97" s="131" t="s">
        <v>82</v>
      </c>
      <c r="BW97" s="131" t="s">
        <v>96</v>
      </c>
      <c r="BX97" s="131" t="s">
        <v>5</v>
      </c>
      <c r="CL97" s="131" t="s">
        <v>1</v>
      </c>
      <c r="CM97" s="131" t="s">
        <v>90</v>
      </c>
    </row>
    <row r="98" s="7" customFormat="1" ht="16.5" customHeight="1">
      <c r="A98" s="119" t="s">
        <v>84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- Vedlejší a ostatní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87</v>
      </c>
      <c r="AR98" s="126"/>
      <c r="AS98" s="132">
        <v>0</v>
      </c>
      <c r="AT98" s="133">
        <f>ROUND(SUM(AV98:AW98),2)</f>
        <v>0</v>
      </c>
      <c r="AU98" s="134">
        <f>'VON - Vedlejší a ostatní ...'!P120</f>
        <v>0</v>
      </c>
      <c r="AV98" s="133">
        <f>'VON - Vedlejší a ostatní ...'!J33</f>
        <v>0</v>
      </c>
      <c r="AW98" s="133">
        <f>'VON - Vedlejší a ostatní ...'!J34</f>
        <v>0</v>
      </c>
      <c r="AX98" s="133">
        <f>'VON - Vedlejší a ostatní ...'!J35</f>
        <v>0</v>
      </c>
      <c r="AY98" s="133">
        <f>'VON - Vedlejší a ostatní ...'!J36</f>
        <v>0</v>
      </c>
      <c r="AZ98" s="133">
        <f>'VON - Vedlejší a ostatní ...'!F33</f>
        <v>0</v>
      </c>
      <c r="BA98" s="133">
        <f>'VON - Vedlejší a ostatní ...'!F34</f>
        <v>0</v>
      </c>
      <c r="BB98" s="133">
        <f>'VON - Vedlejší a ostatní ...'!F35</f>
        <v>0</v>
      </c>
      <c r="BC98" s="133">
        <f>'VON - Vedlejší a ostatní ...'!F36</f>
        <v>0</v>
      </c>
      <c r="BD98" s="135">
        <f>'VON - Vedlejší a ostatní ...'!F37</f>
        <v>0</v>
      </c>
      <c r="BE98" s="7"/>
      <c r="BT98" s="131" t="s">
        <v>88</v>
      </c>
      <c r="BV98" s="131" t="s">
        <v>82</v>
      </c>
      <c r="BW98" s="131" t="s">
        <v>99</v>
      </c>
      <c r="BX98" s="131" t="s">
        <v>5</v>
      </c>
      <c r="CL98" s="131" t="s">
        <v>1</v>
      </c>
      <c r="CM98" s="131" t="s">
        <v>90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7jR11nnijgsbzll7BSg/5/E51owtBmWTOz09RjaVJfx5mHIqZa9t9g5mIjkE38YSPUGaRUT3zFIB5pxQXS898A==" hashValue="eSEWpgO/SQkcTWjMRMZYFPtvU39c5MvVnKGY4eUMcApH4X8LFYIT69sslyggw8IF7uCg+TQlIOlKkY6rWs5/O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SO 3.1 - Revitalizace ryb...'!C2" display="/"/>
    <hyperlink ref="A96" location="'SO 3.2 - Výstavba oprava ...'!C2" display="/"/>
    <hyperlink ref="A97" location="'SO 3.3 - Řešení vegetace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Revitalizace Račanského rybníka (ř.km 1,115 – 1,202)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11. 6. 2019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>00274101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Město Přelouč</v>
      </c>
      <c r="F15" s="38"/>
      <c r="G15" s="38"/>
      <c r="H15" s="38"/>
      <c r="I15" s="147" t="s">
        <v>28</v>
      </c>
      <c r="J15" s="146" t="str">
        <f>IF('Rekapitulace stavby'!AN11="","",'Rekapitulace stavby'!AN11)</f>
        <v>CZ00274101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ROUND((SUM(BE122:BE208)),  2)</f>
        <v>0</v>
      </c>
      <c r="G33" s="38"/>
      <c r="H33" s="38"/>
      <c r="I33" s="162">
        <v>0.20999999999999999</v>
      </c>
      <c r="J33" s="161">
        <f>ROUND(((SUM(BE122:BE208))*I33),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ROUND((SUM(BF122:BF208)),  2)</f>
        <v>0</v>
      </c>
      <c r="G34" s="38"/>
      <c r="H34" s="38"/>
      <c r="I34" s="162">
        <v>0.14999999999999999</v>
      </c>
      <c r="J34" s="161">
        <f>ROUND(((SUM(BF122:BF208))*I34),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ROUND((SUM(BG122:BG208)),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ROUND((SUM(BH122:BH208)),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ROUND((SUM(BI122:BI208)),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Revitalizace Račanského rybníka (ř.km 1,115 – 1,202)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3.1 - Revitalizace rybníka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147" t="s">
        <v>22</v>
      </c>
      <c r="J89" s="79" t="str">
        <f>IF(J12="","",J12)</f>
        <v>11. 6. 2019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Město Přelouč</v>
      </c>
      <c r="G91" s="40"/>
      <c r="H91" s="40"/>
      <c r="I91" s="147" t="s">
        <v>32</v>
      </c>
      <c r="J91" s="36" t="str">
        <f>E21</f>
        <v>Vodohospodářský rozvoj a výstavba,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Dvořák Vítězslav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104</v>
      </c>
      <c r="D94" s="189"/>
      <c r="E94" s="189"/>
      <c r="F94" s="189"/>
      <c r="G94" s="189"/>
      <c r="H94" s="189"/>
      <c r="I94" s="190"/>
      <c r="J94" s="191" t="s">
        <v>105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106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93"/>
      <c r="C97" s="194"/>
      <c r="D97" s="195" t="s">
        <v>108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109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110</v>
      </c>
      <c r="E99" s="203"/>
      <c r="F99" s="203"/>
      <c r="G99" s="203"/>
      <c r="H99" s="203"/>
      <c r="I99" s="204"/>
      <c r="J99" s="205">
        <f>J185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111</v>
      </c>
      <c r="E100" s="203"/>
      <c r="F100" s="203"/>
      <c r="G100" s="203"/>
      <c r="H100" s="203"/>
      <c r="I100" s="204"/>
      <c r="J100" s="205">
        <f>J198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112</v>
      </c>
      <c r="E101" s="196"/>
      <c r="F101" s="196"/>
      <c r="G101" s="196"/>
      <c r="H101" s="196"/>
      <c r="I101" s="197"/>
      <c r="J101" s="198">
        <f>J203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J204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114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7" t="str">
        <f>E7</f>
        <v>Revitalizace Račanského rybníka (ř.km 1,115 – 1,202)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101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3.1 - Revitalizace rybníka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Přelouč</v>
      </c>
      <c r="G116" s="40"/>
      <c r="H116" s="40"/>
      <c r="I116" s="147" t="s">
        <v>22</v>
      </c>
      <c r="J116" s="79" t="str">
        <f>IF(J12="","",J12)</f>
        <v>11. 6. 2019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3.05" customHeight="1">
      <c r="A118" s="38"/>
      <c r="B118" s="39"/>
      <c r="C118" s="32" t="s">
        <v>24</v>
      </c>
      <c r="D118" s="40"/>
      <c r="E118" s="40"/>
      <c r="F118" s="27" t="str">
        <f>E15</f>
        <v>Město Přelouč</v>
      </c>
      <c r="G118" s="40"/>
      <c r="H118" s="40"/>
      <c r="I118" s="147" t="s">
        <v>32</v>
      </c>
      <c r="J118" s="36" t="str">
        <f>E21</f>
        <v>Vodohospodářský rozvoj a výstavba, a.s.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7.9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147" t="s">
        <v>37</v>
      </c>
      <c r="J119" s="36" t="str">
        <f>E24</f>
        <v>Ing. Dvořák Vítězslav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115</v>
      </c>
      <c r="D121" s="210" t="s">
        <v>65</v>
      </c>
      <c r="E121" s="210" t="s">
        <v>61</v>
      </c>
      <c r="F121" s="210" t="s">
        <v>62</v>
      </c>
      <c r="G121" s="210" t="s">
        <v>116</v>
      </c>
      <c r="H121" s="210" t="s">
        <v>117</v>
      </c>
      <c r="I121" s="211" t="s">
        <v>118</v>
      </c>
      <c r="J121" s="212" t="s">
        <v>105</v>
      </c>
      <c r="K121" s="213" t="s">
        <v>119</v>
      </c>
      <c r="L121" s="214"/>
      <c r="M121" s="100" t="s">
        <v>1</v>
      </c>
      <c r="N121" s="101" t="s">
        <v>44</v>
      </c>
      <c r="O121" s="101" t="s">
        <v>120</v>
      </c>
      <c r="P121" s="101" t="s">
        <v>121</v>
      </c>
      <c r="Q121" s="101" t="s">
        <v>122</v>
      </c>
      <c r="R121" s="101" t="s">
        <v>123</v>
      </c>
      <c r="S121" s="101" t="s">
        <v>124</v>
      </c>
      <c r="T121" s="102" t="s">
        <v>125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126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P123+P203</f>
        <v>0</v>
      </c>
      <c r="Q122" s="104"/>
      <c r="R122" s="217">
        <f>R123+R203</f>
        <v>365.12624999999997</v>
      </c>
      <c r="S122" s="104"/>
      <c r="T122" s="218">
        <f>T123+T203</f>
        <v>177.5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107</v>
      </c>
      <c r="BK122" s="219">
        <f>BK123+BK203</f>
        <v>0</v>
      </c>
    </row>
    <row r="123" s="12" customFormat="1" ht="25.92" customHeight="1">
      <c r="A123" s="12"/>
      <c r="B123" s="220"/>
      <c r="C123" s="221"/>
      <c r="D123" s="222" t="s">
        <v>79</v>
      </c>
      <c r="E123" s="223" t="s">
        <v>127</v>
      </c>
      <c r="F123" s="223" t="s">
        <v>128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P124+P185+P198</f>
        <v>0</v>
      </c>
      <c r="Q123" s="228"/>
      <c r="R123" s="229">
        <f>R124+R185+R198</f>
        <v>365.12624999999997</v>
      </c>
      <c r="S123" s="228"/>
      <c r="T123" s="230">
        <f>T124+T185+T198</f>
        <v>177.5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88</v>
      </c>
      <c r="AT123" s="232" t="s">
        <v>79</v>
      </c>
      <c r="AU123" s="232" t="s">
        <v>80</v>
      </c>
      <c r="AY123" s="231" t="s">
        <v>129</v>
      </c>
      <c r="BK123" s="233">
        <f>BK124+BK185+BK198</f>
        <v>0</v>
      </c>
    </row>
    <row r="124" s="12" customFormat="1" ht="22.8" customHeight="1">
      <c r="A124" s="12"/>
      <c r="B124" s="220"/>
      <c r="C124" s="221"/>
      <c r="D124" s="222" t="s">
        <v>79</v>
      </c>
      <c r="E124" s="234" t="s">
        <v>88</v>
      </c>
      <c r="F124" s="234" t="s">
        <v>130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SUM(P125:P184)</f>
        <v>0</v>
      </c>
      <c r="Q124" s="228"/>
      <c r="R124" s="229">
        <f>SUM(R125:R184)</f>
        <v>0.014250000000000001</v>
      </c>
      <c r="S124" s="228"/>
      <c r="T124" s="230">
        <f>SUM(T125:T184)</f>
        <v>177.5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88</v>
      </c>
      <c r="AT124" s="232" t="s">
        <v>79</v>
      </c>
      <c r="AU124" s="232" t="s">
        <v>88</v>
      </c>
      <c r="AY124" s="231" t="s">
        <v>129</v>
      </c>
      <c r="BK124" s="233">
        <f>SUM(BK125:BK184)</f>
        <v>0</v>
      </c>
    </row>
    <row r="125" s="2" customFormat="1" ht="16.5" customHeight="1">
      <c r="A125" s="38"/>
      <c r="B125" s="39"/>
      <c r="C125" s="236" t="s">
        <v>88</v>
      </c>
      <c r="D125" s="236" t="s">
        <v>131</v>
      </c>
      <c r="E125" s="237" t="s">
        <v>132</v>
      </c>
      <c r="F125" s="238" t="s">
        <v>133</v>
      </c>
      <c r="G125" s="239" t="s">
        <v>134</v>
      </c>
      <c r="H125" s="240">
        <v>0.39200000000000002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45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135</v>
      </c>
      <c r="AT125" s="248" t="s">
        <v>131</v>
      </c>
      <c r="AU125" s="248" t="s">
        <v>90</v>
      </c>
      <c r="AY125" s="17" t="s">
        <v>129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88</v>
      </c>
      <c r="BK125" s="249">
        <f>ROUND(I125*H125,2)</f>
        <v>0</v>
      </c>
      <c r="BL125" s="17" t="s">
        <v>135</v>
      </c>
      <c r="BM125" s="248" t="s">
        <v>136</v>
      </c>
    </row>
    <row r="126" s="2" customFormat="1">
      <c r="A126" s="38"/>
      <c r="B126" s="39"/>
      <c r="C126" s="40"/>
      <c r="D126" s="250" t="s">
        <v>137</v>
      </c>
      <c r="E126" s="40"/>
      <c r="F126" s="251" t="s">
        <v>138</v>
      </c>
      <c r="G126" s="40"/>
      <c r="H126" s="40"/>
      <c r="I126" s="144"/>
      <c r="J126" s="40"/>
      <c r="K126" s="40"/>
      <c r="L126" s="44"/>
      <c r="M126" s="252"/>
      <c r="N126" s="25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90</v>
      </c>
    </row>
    <row r="127" s="13" customFormat="1">
      <c r="A127" s="13"/>
      <c r="B127" s="254"/>
      <c r="C127" s="255"/>
      <c r="D127" s="250" t="s">
        <v>139</v>
      </c>
      <c r="E127" s="256" t="s">
        <v>1</v>
      </c>
      <c r="F127" s="257" t="s">
        <v>140</v>
      </c>
      <c r="G127" s="255"/>
      <c r="H127" s="256" t="s">
        <v>1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139</v>
      </c>
      <c r="AU127" s="263" t="s">
        <v>90</v>
      </c>
      <c r="AV127" s="13" t="s">
        <v>88</v>
      </c>
      <c r="AW127" s="13" t="s">
        <v>36</v>
      </c>
      <c r="AX127" s="13" t="s">
        <v>80</v>
      </c>
      <c r="AY127" s="263" t="s">
        <v>129</v>
      </c>
    </row>
    <row r="128" s="14" customFormat="1">
      <c r="A128" s="14"/>
      <c r="B128" s="264"/>
      <c r="C128" s="265"/>
      <c r="D128" s="250" t="s">
        <v>139</v>
      </c>
      <c r="E128" s="266" t="s">
        <v>1</v>
      </c>
      <c r="F128" s="267" t="s">
        <v>141</v>
      </c>
      <c r="G128" s="265"/>
      <c r="H128" s="268">
        <v>0.39200000000000002</v>
      </c>
      <c r="I128" s="269"/>
      <c r="J128" s="265"/>
      <c r="K128" s="265"/>
      <c r="L128" s="270"/>
      <c r="M128" s="271"/>
      <c r="N128" s="272"/>
      <c r="O128" s="272"/>
      <c r="P128" s="272"/>
      <c r="Q128" s="272"/>
      <c r="R128" s="272"/>
      <c r="S128" s="272"/>
      <c r="T128" s="27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4" t="s">
        <v>139</v>
      </c>
      <c r="AU128" s="274" t="s">
        <v>90</v>
      </c>
      <c r="AV128" s="14" t="s">
        <v>90</v>
      </c>
      <c r="AW128" s="14" t="s">
        <v>36</v>
      </c>
      <c r="AX128" s="14" t="s">
        <v>88</v>
      </c>
      <c r="AY128" s="274" t="s">
        <v>129</v>
      </c>
    </row>
    <row r="129" s="2" customFormat="1" ht="16.5" customHeight="1">
      <c r="A129" s="38"/>
      <c r="B129" s="39"/>
      <c r="C129" s="236" t="s">
        <v>90</v>
      </c>
      <c r="D129" s="236" t="s">
        <v>131</v>
      </c>
      <c r="E129" s="237" t="s">
        <v>142</v>
      </c>
      <c r="F129" s="238" t="s">
        <v>143</v>
      </c>
      <c r="G129" s="239" t="s">
        <v>144</v>
      </c>
      <c r="H129" s="240">
        <v>500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0.35499999999999998</v>
      </c>
      <c r="T129" s="247">
        <f>S129*H129</f>
        <v>177.5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135</v>
      </c>
      <c r="AT129" s="248" t="s">
        <v>131</v>
      </c>
      <c r="AU129" s="248" t="s">
        <v>90</v>
      </c>
      <c r="AY129" s="17" t="s">
        <v>129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88</v>
      </c>
      <c r="BK129" s="249">
        <f>ROUND(I129*H129,2)</f>
        <v>0</v>
      </c>
      <c r="BL129" s="17" t="s">
        <v>135</v>
      </c>
      <c r="BM129" s="248" t="s">
        <v>145</v>
      </c>
    </row>
    <row r="130" s="2" customFormat="1">
      <c r="A130" s="38"/>
      <c r="B130" s="39"/>
      <c r="C130" s="40"/>
      <c r="D130" s="250" t="s">
        <v>137</v>
      </c>
      <c r="E130" s="40"/>
      <c r="F130" s="251" t="s">
        <v>146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90</v>
      </c>
    </row>
    <row r="131" s="2" customFormat="1" ht="16.5" customHeight="1">
      <c r="A131" s="38"/>
      <c r="B131" s="39"/>
      <c r="C131" s="236" t="s">
        <v>147</v>
      </c>
      <c r="D131" s="236" t="s">
        <v>131</v>
      </c>
      <c r="E131" s="237" t="s">
        <v>148</v>
      </c>
      <c r="F131" s="238" t="s">
        <v>149</v>
      </c>
      <c r="G131" s="239" t="s">
        <v>150</v>
      </c>
      <c r="H131" s="240">
        <v>50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45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135</v>
      </c>
      <c r="AT131" s="248" t="s">
        <v>131</v>
      </c>
      <c r="AU131" s="248" t="s">
        <v>90</v>
      </c>
      <c r="AY131" s="17" t="s">
        <v>129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88</v>
      </c>
      <c r="BK131" s="249">
        <f>ROUND(I131*H131,2)</f>
        <v>0</v>
      </c>
      <c r="BL131" s="17" t="s">
        <v>135</v>
      </c>
      <c r="BM131" s="248" t="s">
        <v>151</v>
      </c>
    </row>
    <row r="132" s="2" customFormat="1">
      <c r="A132" s="38"/>
      <c r="B132" s="39"/>
      <c r="C132" s="40"/>
      <c r="D132" s="250" t="s">
        <v>137</v>
      </c>
      <c r="E132" s="40"/>
      <c r="F132" s="251" t="s">
        <v>152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90</v>
      </c>
    </row>
    <row r="133" s="13" customFormat="1">
      <c r="A133" s="13"/>
      <c r="B133" s="254"/>
      <c r="C133" s="255"/>
      <c r="D133" s="250" t="s">
        <v>139</v>
      </c>
      <c r="E133" s="256" t="s">
        <v>1</v>
      </c>
      <c r="F133" s="257" t="s">
        <v>153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139</v>
      </c>
      <c r="AU133" s="263" t="s">
        <v>90</v>
      </c>
      <c r="AV133" s="13" t="s">
        <v>88</v>
      </c>
      <c r="AW133" s="13" t="s">
        <v>36</v>
      </c>
      <c r="AX133" s="13" t="s">
        <v>80</v>
      </c>
      <c r="AY133" s="263" t="s">
        <v>129</v>
      </c>
    </row>
    <row r="134" s="14" customFormat="1">
      <c r="A134" s="14"/>
      <c r="B134" s="264"/>
      <c r="C134" s="265"/>
      <c r="D134" s="250" t="s">
        <v>139</v>
      </c>
      <c r="E134" s="266" t="s">
        <v>1</v>
      </c>
      <c r="F134" s="267" t="s">
        <v>154</v>
      </c>
      <c r="G134" s="265"/>
      <c r="H134" s="268">
        <v>50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139</v>
      </c>
      <c r="AU134" s="274" t="s">
        <v>90</v>
      </c>
      <c r="AV134" s="14" t="s">
        <v>90</v>
      </c>
      <c r="AW134" s="14" t="s">
        <v>36</v>
      </c>
      <c r="AX134" s="14" t="s">
        <v>88</v>
      </c>
      <c r="AY134" s="274" t="s">
        <v>129</v>
      </c>
    </row>
    <row r="135" s="2" customFormat="1" ht="24" customHeight="1">
      <c r="A135" s="38"/>
      <c r="B135" s="39"/>
      <c r="C135" s="236" t="s">
        <v>135</v>
      </c>
      <c r="D135" s="236" t="s">
        <v>131</v>
      </c>
      <c r="E135" s="237" t="s">
        <v>155</v>
      </c>
      <c r="F135" s="238" t="s">
        <v>156</v>
      </c>
      <c r="G135" s="239" t="s">
        <v>144</v>
      </c>
      <c r="H135" s="240">
        <v>950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45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135</v>
      </c>
      <c r="AT135" s="248" t="s">
        <v>131</v>
      </c>
      <c r="AU135" s="248" t="s">
        <v>90</v>
      </c>
      <c r="AY135" s="17" t="s">
        <v>129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88</v>
      </c>
      <c r="BK135" s="249">
        <f>ROUND(I135*H135,2)</f>
        <v>0</v>
      </c>
      <c r="BL135" s="17" t="s">
        <v>135</v>
      </c>
      <c r="BM135" s="248" t="s">
        <v>157</v>
      </c>
    </row>
    <row r="136" s="2" customFormat="1">
      <c r="A136" s="38"/>
      <c r="B136" s="39"/>
      <c r="C136" s="40"/>
      <c r="D136" s="250" t="s">
        <v>137</v>
      </c>
      <c r="E136" s="40"/>
      <c r="F136" s="251" t="s">
        <v>158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90</v>
      </c>
    </row>
    <row r="137" s="13" customFormat="1">
      <c r="A137" s="13"/>
      <c r="B137" s="254"/>
      <c r="C137" s="255"/>
      <c r="D137" s="250" t="s">
        <v>139</v>
      </c>
      <c r="E137" s="256" t="s">
        <v>1</v>
      </c>
      <c r="F137" s="257" t="s">
        <v>159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139</v>
      </c>
      <c r="AU137" s="263" t="s">
        <v>90</v>
      </c>
      <c r="AV137" s="13" t="s">
        <v>88</v>
      </c>
      <c r="AW137" s="13" t="s">
        <v>36</v>
      </c>
      <c r="AX137" s="13" t="s">
        <v>80</v>
      </c>
      <c r="AY137" s="263" t="s">
        <v>129</v>
      </c>
    </row>
    <row r="138" s="14" customFormat="1">
      <c r="A138" s="14"/>
      <c r="B138" s="264"/>
      <c r="C138" s="265"/>
      <c r="D138" s="250" t="s">
        <v>139</v>
      </c>
      <c r="E138" s="266" t="s">
        <v>1</v>
      </c>
      <c r="F138" s="267" t="s">
        <v>160</v>
      </c>
      <c r="G138" s="265"/>
      <c r="H138" s="268">
        <v>950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4" t="s">
        <v>139</v>
      </c>
      <c r="AU138" s="274" t="s">
        <v>90</v>
      </c>
      <c r="AV138" s="14" t="s">
        <v>90</v>
      </c>
      <c r="AW138" s="14" t="s">
        <v>36</v>
      </c>
      <c r="AX138" s="14" t="s">
        <v>88</v>
      </c>
      <c r="AY138" s="274" t="s">
        <v>129</v>
      </c>
    </row>
    <row r="139" s="2" customFormat="1" ht="16.5" customHeight="1">
      <c r="A139" s="38"/>
      <c r="B139" s="39"/>
      <c r="C139" s="275" t="s">
        <v>161</v>
      </c>
      <c r="D139" s="275" t="s">
        <v>162</v>
      </c>
      <c r="E139" s="276" t="s">
        <v>163</v>
      </c>
      <c r="F139" s="277" t="s">
        <v>164</v>
      </c>
      <c r="G139" s="278" t="s">
        <v>165</v>
      </c>
      <c r="H139" s="279">
        <v>14.25</v>
      </c>
      <c r="I139" s="280"/>
      <c r="J139" s="281">
        <f>ROUND(I139*H139,2)</f>
        <v>0</v>
      </c>
      <c r="K139" s="282"/>
      <c r="L139" s="283"/>
      <c r="M139" s="284" t="s">
        <v>1</v>
      </c>
      <c r="N139" s="285" t="s">
        <v>45</v>
      </c>
      <c r="O139" s="91"/>
      <c r="P139" s="246">
        <f>O139*H139</f>
        <v>0</v>
      </c>
      <c r="Q139" s="246">
        <v>0.001</v>
      </c>
      <c r="R139" s="246">
        <f>Q139*H139</f>
        <v>0.014250000000000001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166</v>
      </c>
      <c r="AT139" s="248" t="s">
        <v>162</v>
      </c>
      <c r="AU139" s="248" t="s">
        <v>90</v>
      </c>
      <c r="AY139" s="17" t="s">
        <v>129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88</v>
      </c>
      <c r="BK139" s="249">
        <f>ROUND(I139*H139,2)</f>
        <v>0</v>
      </c>
      <c r="BL139" s="17" t="s">
        <v>135</v>
      </c>
      <c r="BM139" s="248" t="s">
        <v>167</v>
      </c>
    </row>
    <row r="140" s="2" customFormat="1">
      <c r="A140" s="38"/>
      <c r="B140" s="39"/>
      <c r="C140" s="40"/>
      <c r="D140" s="250" t="s">
        <v>137</v>
      </c>
      <c r="E140" s="40"/>
      <c r="F140" s="251" t="s">
        <v>168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90</v>
      </c>
    </row>
    <row r="141" s="14" customFormat="1">
      <c r="A141" s="14"/>
      <c r="B141" s="264"/>
      <c r="C141" s="265"/>
      <c r="D141" s="250" t="s">
        <v>139</v>
      </c>
      <c r="E141" s="266" t="s">
        <v>1</v>
      </c>
      <c r="F141" s="267" t="s">
        <v>169</v>
      </c>
      <c r="G141" s="265"/>
      <c r="H141" s="268">
        <v>950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139</v>
      </c>
      <c r="AU141" s="274" t="s">
        <v>90</v>
      </c>
      <c r="AV141" s="14" t="s">
        <v>90</v>
      </c>
      <c r="AW141" s="14" t="s">
        <v>36</v>
      </c>
      <c r="AX141" s="14" t="s">
        <v>88</v>
      </c>
      <c r="AY141" s="274" t="s">
        <v>129</v>
      </c>
    </row>
    <row r="142" s="14" customFormat="1">
      <c r="A142" s="14"/>
      <c r="B142" s="264"/>
      <c r="C142" s="265"/>
      <c r="D142" s="250" t="s">
        <v>139</v>
      </c>
      <c r="E142" s="265"/>
      <c r="F142" s="267" t="s">
        <v>170</v>
      </c>
      <c r="G142" s="265"/>
      <c r="H142" s="268">
        <v>14.25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139</v>
      </c>
      <c r="AU142" s="274" t="s">
        <v>90</v>
      </c>
      <c r="AV142" s="14" t="s">
        <v>90</v>
      </c>
      <c r="AW142" s="14" t="s">
        <v>4</v>
      </c>
      <c r="AX142" s="14" t="s">
        <v>88</v>
      </c>
      <c r="AY142" s="274" t="s">
        <v>129</v>
      </c>
    </row>
    <row r="143" s="2" customFormat="1" ht="16.5" customHeight="1">
      <c r="A143" s="38"/>
      <c r="B143" s="39"/>
      <c r="C143" s="236" t="s">
        <v>171</v>
      </c>
      <c r="D143" s="236" t="s">
        <v>131</v>
      </c>
      <c r="E143" s="237" t="s">
        <v>172</v>
      </c>
      <c r="F143" s="238" t="s">
        <v>173</v>
      </c>
      <c r="G143" s="239" t="s">
        <v>144</v>
      </c>
      <c r="H143" s="240">
        <v>1800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135</v>
      </c>
      <c r="AT143" s="248" t="s">
        <v>131</v>
      </c>
      <c r="AU143" s="248" t="s">
        <v>90</v>
      </c>
      <c r="AY143" s="17" t="s">
        <v>129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88</v>
      </c>
      <c r="BK143" s="249">
        <f>ROUND(I143*H143,2)</f>
        <v>0</v>
      </c>
      <c r="BL143" s="17" t="s">
        <v>135</v>
      </c>
      <c r="BM143" s="248" t="s">
        <v>174</v>
      </c>
    </row>
    <row r="144" s="2" customFormat="1">
      <c r="A144" s="38"/>
      <c r="B144" s="39"/>
      <c r="C144" s="40"/>
      <c r="D144" s="250" t="s">
        <v>137</v>
      </c>
      <c r="E144" s="40"/>
      <c r="F144" s="251" t="s">
        <v>175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90</v>
      </c>
    </row>
    <row r="145" s="13" customFormat="1">
      <c r="A145" s="13"/>
      <c r="B145" s="254"/>
      <c r="C145" s="255"/>
      <c r="D145" s="250" t="s">
        <v>139</v>
      </c>
      <c r="E145" s="256" t="s">
        <v>1</v>
      </c>
      <c r="F145" s="257" t="s">
        <v>176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139</v>
      </c>
      <c r="AU145" s="263" t="s">
        <v>90</v>
      </c>
      <c r="AV145" s="13" t="s">
        <v>88</v>
      </c>
      <c r="AW145" s="13" t="s">
        <v>36</v>
      </c>
      <c r="AX145" s="13" t="s">
        <v>80</v>
      </c>
      <c r="AY145" s="263" t="s">
        <v>129</v>
      </c>
    </row>
    <row r="146" s="14" customFormat="1">
      <c r="A146" s="14"/>
      <c r="B146" s="264"/>
      <c r="C146" s="265"/>
      <c r="D146" s="250" t="s">
        <v>139</v>
      </c>
      <c r="E146" s="266" t="s">
        <v>1</v>
      </c>
      <c r="F146" s="267" t="s">
        <v>177</v>
      </c>
      <c r="G146" s="265"/>
      <c r="H146" s="268">
        <v>1800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139</v>
      </c>
      <c r="AU146" s="274" t="s">
        <v>90</v>
      </c>
      <c r="AV146" s="14" t="s">
        <v>90</v>
      </c>
      <c r="AW146" s="14" t="s">
        <v>36</v>
      </c>
      <c r="AX146" s="14" t="s">
        <v>88</v>
      </c>
      <c r="AY146" s="274" t="s">
        <v>129</v>
      </c>
    </row>
    <row r="147" s="2" customFormat="1" ht="24" customHeight="1">
      <c r="A147" s="38"/>
      <c r="B147" s="39"/>
      <c r="C147" s="236" t="s">
        <v>178</v>
      </c>
      <c r="D147" s="236" t="s">
        <v>131</v>
      </c>
      <c r="E147" s="237" t="s">
        <v>179</v>
      </c>
      <c r="F147" s="238" t="s">
        <v>180</v>
      </c>
      <c r="G147" s="239" t="s">
        <v>144</v>
      </c>
      <c r="H147" s="240">
        <v>950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45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135</v>
      </c>
      <c r="AT147" s="248" t="s">
        <v>131</v>
      </c>
      <c r="AU147" s="248" t="s">
        <v>90</v>
      </c>
      <c r="AY147" s="17" t="s">
        <v>129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88</v>
      </c>
      <c r="BK147" s="249">
        <f>ROUND(I147*H147,2)</f>
        <v>0</v>
      </c>
      <c r="BL147" s="17" t="s">
        <v>135</v>
      </c>
      <c r="BM147" s="248" t="s">
        <v>181</v>
      </c>
    </row>
    <row r="148" s="2" customFormat="1">
      <c r="A148" s="38"/>
      <c r="B148" s="39"/>
      <c r="C148" s="40"/>
      <c r="D148" s="250" t="s">
        <v>137</v>
      </c>
      <c r="E148" s="40"/>
      <c r="F148" s="251" t="s">
        <v>182</v>
      </c>
      <c r="G148" s="40"/>
      <c r="H148" s="40"/>
      <c r="I148" s="144"/>
      <c r="J148" s="40"/>
      <c r="K148" s="40"/>
      <c r="L148" s="44"/>
      <c r="M148" s="252"/>
      <c r="N148" s="25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90</v>
      </c>
    </row>
    <row r="149" s="13" customFormat="1">
      <c r="A149" s="13"/>
      <c r="B149" s="254"/>
      <c r="C149" s="255"/>
      <c r="D149" s="250" t="s">
        <v>139</v>
      </c>
      <c r="E149" s="256" t="s">
        <v>1</v>
      </c>
      <c r="F149" s="257" t="s">
        <v>159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139</v>
      </c>
      <c r="AU149" s="263" t="s">
        <v>90</v>
      </c>
      <c r="AV149" s="13" t="s">
        <v>88</v>
      </c>
      <c r="AW149" s="13" t="s">
        <v>36</v>
      </c>
      <c r="AX149" s="13" t="s">
        <v>80</v>
      </c>
      <c r="AY149" s="263" t="s">
        <v>129</v>
      </c>
    </row>
    <row r="150" s="14" customFormat="1">
      <c r="A150" s="14"/>
      <c r="B150" s="264"/>
      <c r="C150" s="265"/>
      <c r="D150" s="250" t="s">
        <v>139</v>
      </c>
      <c r="E150" s="266" t="s">
        <v>1</v>
      </c>
      <c r="F150" s="267" t="s">
        <v>160</v>
      </c>
      <c r="G150" s="265"/>
      <c r="H150" s="268">
        <v>950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139</v>
      </c>
      <c r="AU150" s="274" t="s">
        <v>90</v>
      </c>
      <c r="AV150" s="14" t="s">
        <v>90</v>
      </c>
      <c r="AW150" s="14" t="s">
        <v>36</v>
      </c>
      <c r="AX150" s="14" t="s">
        <v>88</v>
      </c>
      <c r="AY150" s="274" t="s">
        <v>129</v>
      </c>
    </row>
    <row r="151" s="2" customFormat="1" ht="24" customHeight="1">
      <c r="A151" s="38"/>
      <c r="B151" s="39"/>
      <c r="C151" s="236" t="s">
        <v>166</v>
      </c>
      <c r="D151" s="236" t="s">
        <v>131</v>
      </c>
      <c r="E151" s="237" t="s">
        <v>183</v>
      </c>
      <c r="F151" s="238" t="s">
        <v>184</v>
      </c>
      <c r="G151" s="239" t="s">
        <v>150</v>
      </c>
      <c r="H151" s="240">
        <v>75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45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135</v>
      </c>
      <c r="AT151" s="248" t="s">
        <v>131</v>
      </c>
      <c r="AU151" s="248" t="s">
        <v>90</v>
      </c>
      <c r="AY151" s="17" t="s">
        <v>129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88</v>
      </c>
      <c r="BK151" s="249">
        <f>ROUND(I151*H151,2)</f>
        <v>0</v>
      </c>
      <c r="BL151" s="17" t="s">
        <v>135</v>
      </c>
      <c r="BM151" s="248" t="s">
        <v>185</v>
      </c>
    </row>
    <row r="152" s="2" customFormat="1">
      <c r="A152" s="38"/>
      <c r="B152" s="39"/>
      <c r="C152" s="40"/>
      <c r="D152" s="250" t="s">
        <v>186</v>
      </c>
      <c r="E152" s="40"/>
      <c r="F152" s="286" t="s">
        <v>187</v>
      </c>
      <c r="G152" s="40"/>
      <c r="H152" s="40"/>
      <c r="I152" s="144"/>
      <c r="J152" s="40"/>
      <c r="K152" s="40"/>
      <c r="L152" s="44"/>
      <c r="M152" s="252"/>
      <c r="N152" s="25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186</v>
      </c>
      <c r="AU152" s="17" t="s">
        <v>90</v>
      </c>
    </row>
    <row r="153" s="14" customFormat="1">
      <c r="A153" s="14"/>
      <c r="B153" s="264"/>
      <c r="C153" s="265"/>
      <c r="D153" s="250" t="s">
        <v>139</v>
      </c>
      <c r="E153" s="266" t="s">
        <v>1</v>
      </c>
      <c r="F153" s="267" t="s">
        <v>188</v>
      </c>
      <c r="G153" s="265"/>
      <c r="H153" s="268">
        <v>75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139</v>
      </c>
      <c r="AU153" s="274" t="s">
        <v>90</v>
      </c>
      <c r="AV153" s="14" t="s">
        <v>90</v>
      </c>
      <c r="AW153" s="14" t="s">
        <v>36</v>
      </c>
      <c r="AX153" s="14" t="s">
        <v>88</v>
      </c>
      <c r="AY153" s="274" t="s">
        <v>129</v>
      </c>
    </row>
    <row r="154" s="2" customFormat="1" ht="16.5" customHeight="1">
      <c r="A154" s="38"/>
      <c r="B154" s="39"/>
      <c r="C154" s="236" t="s">
        <v>189</v>
      </c>
      <c r="D154" s="236" t="s">
        <v>131</v>
      </c>
      <c r="E154" s="237" t="s">
        <v>190</v>
      </c>
      <c r="F154" s="238" t="s">
        <v>191</v>
      </c>
      <c r="G154" s="239" t="s">
        <v>150</v>
      </c>
      <c r="H154" s="240">
        <v>1200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192</v>
      </c>
      <c r="AT154" s="248" t="s">
        <v>131</v>
      </c>
      <c r="AU154" s="248" t="s">
        <v>90</v>
      </c>
      <c r="AY154" s="17" t="s">
        <v>129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88</v>
      </c>
      <c r="BK154" s="249">
        <f>ROUND(I154*H154,2)</f>
        <v>0</v>
      </c>
      <c r="BL154" s="17" t="s">
        <v>192</v>
      </c>
      <c r="BM154" s="248" t="s">
        <v>193</v>
      </c>
    </row>
    <row r="155" s="2" customFormat="1">
      <c r="A155" s="38"/>
      <c r="B155" s="39"/>
      <c r="C155" s="40"/>
      <c r="D155" s="250" t="s">
        <v>137</v>
      </c>
      <c r="E155" s="40"/>
      <c r="F155" s="251" t="s">
        <v>194</v>
      </c>
      <c r="G155" s="40"/>
      <c r="H155" s="40"/>
      <c r="I155" s="144"/>
      <c r="J155" s="40"/>
      <c r="K155" s="40"/>
      <c r="L155" s="44"/>
      <c r="M155" s="252"/>
      <c r="N155" s="25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90</v>
      </c>
    </row>
    <row r="156" s="2" customFormat="1">
      <c r="A156" s="38"/>
      <c r="B156" s="39"/>
      <c r="C156" s="40"/>
      <c r="D156" s="250" t="s">
        <v>186</v>
      </c>
      <c r="E156" s="40"/>
      <c r="F156" s="286" t="s">
        <v>195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186</v>
      </c>
      <c r="AU156" s="17" t="s">
        <v>90</v>
      </c>
    </row>
    <row r="157" s="13" customFormat="1">
      <c r="A157" s="13"/>
      <c r="B157" s="254"/>
      <c r="C157" s="255"/>
      <c r="D157" s="250" t="s">
        <v>139</v>
      </c>
      <c r="E157" s="256" t="s">
        <v>1</v>
      </c>
      <c r="F157" s="257" t="s">
        <v>196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139</v>
      </c>
      <c r="AU157" s="263" t="s">
        <v>90</v>
      </c>
      <c r="AV157" s="13" t="s">
        <v>88</v>
      </c>
      <c r="AW157" s="13" t="s">
        <v>36</v>
      </c>
      <c r="AX157" s="13" t="s">
        <v>80</v>
      </c>
      <c r="AY157" s="263" t="s">
        <v>129</v>
      </c>
    </row>
    <row r="158" s="13" customFormat="1">
      <c r="A158" s="13"/>
      <c r="B158" s="254"/>
      <c r="C158" s="255"/>
      <c r="D158" s="250" t="s">
        <v>139</v>
      </c>
      <c r="E158" s="256" t="s">
        <v>1</v>
      </c>
      <c r="F158" s="257" t="s">
        <v>197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139</v>
      </c>
      <c r="AU158" s="263" t="s">
        <v>90</v>
      </c>
      <c r="AV158" s="13" t="s">
        <v>88</v>
      </c>
      <c r="AW158" s="13" t="s">
        <v>36</v>
      </c>
      <c r="AX158" s="13" t="s">
        <v>80</v>
      </c>
      <c r="AY158" s="263" t="s">
        <v>129</v>
      </c>
    </row>
    <row r="159" s="14" customFormat="1">
      <c r="A159" s="14"/>
      <c r="B159" s="264"/>
      <c r="C159" s="265"/>
      <c r="D159" s="250" t="s">
        <v>139</v>
      </c>
      <c r="E159" s="266" t="s">
        <v>1</v>
      </c>
      <c r="F159" s="267" t="s">
        <v>198</v>
      </c>
      <c r="G159" s="265"/>
      <c r="H159" s="268">
        <v>1200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4" t="s">
        <v>139</v>
      </c>
      <c r="AU159" s="274" t="s">
        <v>90</v>
      </c>
      <c r="AV159" s="14" t="s">
        <v>90</v>
      </c>
      <c r="AW159" s="14" t="s">
        <v>36</v>
      </c>
      <c r="AX159" s="14" t="s">
        <v>88</v>
      </c>
      <c r="AY159" s="274" t="s">
        <v>129</v>
      </c>
    </row>
    <row r="160" s="13" customFormat="1">
      <c r="A160" s="13"/>
      <c r="B160" s="254"/>
      <c r="C160" s="255"/>
      <c r="D160" s="250" t="s">
        <v>139</v>
      </c>
      <c r="E160" s="256" t="s">
        <v>1</v>
      </c>
      <c r="F160" s="257" t="s">
        <v>199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139</v>
      </c>
      <c r="AU160" s="263" t="s">
        <v>90</v>
      </c>
      <c r="AV160" s="13" t="s">
        <v>88</v>
      </c>
      <c r="AW160" s="13" t="s">
        <v>36</v>
      </c>
      <c r="AX160" s="13" t="s">
        <v>80</v>
      </c>
      <c r="AY160" s="263" t="s">
        <v>129</v>
      </c>
    </row>
    <row r="161" s="2" customFormat="1" ht="24" customHeight="1">
      <c r="A161" s="38"/>
      <c r="B161" s="39"/>
      <c r="C161" s="236" t="s">
        <v>200</v>
      </c>
      <c r="D161" s="236" t="s">
        <v>131</v>
      </c>
      <c r="E161" s="237" t="s">
        <v>201</v>
      </c>
      <c r="F161" s="238" t="s">
        <v>202</v>
      </c>
      <c r="G161" s="239" t="s">
        <v>150</v>
      </c>
      <c r="H161" s="240">
        <v>1030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135</v>
      </c>
      <c r="AT161" s="248" t="s">
        <v>131</v>
      </c>
      <c r="AU161" s="248" t="s">
        <v>90</v>
      </c>
      <c r="AY161" s="17" t="s">
        <v>129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88</v>
      </c>
      <c r="BK161" s="249">
        <f>ROUND(I161*H161,2)</f>
        <v>0</v>
      </c>
      <c r="BL161" s="17" t="s">
        <v>135</v>
      </c>
      <c r="BM161" s="248" t="s">
        <v>203</v>
      </c>
    </row>
    <row r="162" s="2" customFormat="1">
      <c r="A162" s="38"/>
      <c r="B162" s="39"/>
      <c r="C162" s="40"/>
      <c r="D162" s="250" t="s">
        <v>137</v>
      </c>
      <c r="E162" s="40"/>
      <c r="F162" s="251" t="s">
        <v>204</v>
      </c>
      <c r="G162" s="40"/>
      <c r="H162" s="40"/>
      <c r="I162" s="14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90</v>
      </c>
    </row>
    <row r="163" s="13" customFormat="1">
      <c r="A163" s="13"/>
      <c r="B163" s="254"/>
      <c r="C163" s="255"/>
      <c r="D163" s="250" t="s">
        <v>139</v>
      </c>
      <c r="E163" s="256" t="s">
        <v>1</v>
      </c>
      <c r="F163" s="257" t="s">
        <v>205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139</v>
      </c>
      <c r="AU163" s="263" t="s">
        <v>90</v>
      </c>
      <c r="AV163" s="13" t="s">
        <v>88</v>
      </c>
      <c r="AW163" s="13" t="s">
        <v>36</v>
      </c>
      <c r="AX163" s="13" t="s">
        <v>80</v>
      </c>
      <c r="AY163" s="263" t="s">
        <v>129</v>
      </c>
    </row>
    <row r="164" s="14" customFormat="1">
      <c r="A164" s="14"/>
      <c r="B164" s="264"/>
      <c r="C164" s="265"/>
      <c r="D164" s="250" t="s">
        <v>139</v>
      </c>
      <c r="E164" s="266" t="s">
        <v>1</v>
      </c>
      <c r="F164" s="267" t="s">
        <v>206</v>
      </c>
      <c r="G164" s="265"/>
      <c r="H164" s="268">
        <v>1030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139</v>
      </c>
      <c r="AU164" s="274" t="s">
        <v>90</v>
      </c>
      <c r="AV164" s="14" t="s">
        <v>90</v>
      </c>
      <c r="AW164" s="14" t="s">
        <v>36</v>
      </c>
      <c r="AX164" s="14" t="s">
        <v>80</v>
      </c>
      <c r="AY164" s="274" t="s">
        <v>129</v>
      </c>
    </row>
    <row r="165" s="15" customFormat="1">
      <c r="A165" s="15"/>
      <c r="B165" s="287"/>
      <c r="C165" s="288"/>
      <c r="D165" s="250" t="s">
        <v>139</v>
      </c>
      <c r="E165" s="289" t="s">
        <v>1</v>
      </c>
      <c r="F165" s="290" t="s">
        <v>207</v>
      </c>
      <c r="G165" s="288"/>
      <c r="H165" s="291">
        <v>1030</v>
      </c>
      <c r="I165" s="292"/>
      <c r="J165" s="288"/>
      <c r="K165" s="288"/>
      <c r="L165" s="293"/>
      <c r="M165" s="294"/>
      <c r="N165" s="295"/>
      <c r="O165" s="295"/>
      <c r="P165" s="295"/>
      <c r="Q165" s="295"/>
      <c r="R165" s="295"/>
      <c r="S165" s="295"/>
      <c r="T165" s="29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7" t="s">
        <v>139</v>
      </c>
      <c r="AU165" s="297" t="s">
        <v>90</v>
      </c>
      <c r="AV165" s="15" t="s">
        <v>135</v>
      </c>
      <c r="AW165" s="15" t="s">
        <v>36</v>
      </c>
      <c r="AX165" s="15" t="s">
        <v>88</v>
      </c>
      <c r="AY165" s="297" t="s">
        <v>129</v>
      </c>
    </row>
    <row r="166" s="2" customFormat="1" ht="16.5" customHeight="1">
      <c r="A166" s="38"/>
      <c r="B166" s="39"/>
      <c r="C166" s="236" t="s">
        <v>208</v>
      </c>
      <c r="D166" s="236" t="s">
        <v>131</v>
      </c>
      <c r="E166" s="237" t="s">
        <v>209</v>
      </c>
      <c r="F166" s="238" t="s">
        <v>210</v>
      </c>
      <c r="G166" s="239" t="s">
        <v>150</v>
      </c>
      <c r="H166" s="240">
        <v>1030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45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135</v>
      </c>
      <c r="AT166" s="248" t="s">
        <v>131</v>
      </c>
      <c r="AU166" s="248" t="s">
        <v>90</v>
      </c>
      <c r="AY166" s="17" t="s">
        <v>129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88</v>
      </c>
      <c r="BK166" s="249">
        <f>ROUND(I166*H166,2)</f>
        <v>0</v>
      </c>
      <c r="BL166" s="17" t="s">
        <v>135</v>
      </c>
      <c r="BM166" s="248" t="s">
        <v>211</v>
      </c>
    </row>
    <row r="167" s="2" customFormat="1">
      <c r="A167" s="38"/>
      <c r="B167" s="39"/>
      <c r="C167" s="40"/>
      <c r="D167" s="250" t="s">
        <v>137</v>
      </c>
      <c r="E167" s="40"/>
      <c r="F167" s="251" t="s">
        <v>212</v>
      </c>
      <c r="G167" s="40"/>
      <c r="H167" s="40"/>
      <c r="I167" s="144"/>
      <c r="J167" s="40"/>
      <c r="K167" s="40"/>
      <c r="L167" s="44"/>
      <c r="M167" s="252"/>
      <c r="N167" s="25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90</v>
      </c>
    </row>
    <row r="168" s="14" customFormat="1">
      <c r="A168" s="14"/>
      <c r="B168" s="264"/>
      <c r="C168" s="265"/>
      <c r="D168" s="250" t="s">
        <v>139</v>
      </c>
      <c r="E168" s="266" t="s">
        <v>1</v>
      </c>
      <c r="F168" s="267" t="s">
        <v>213</v>
      </c>
      <c r="G168" s="265"/>
      <c r="H168" s="268">
        <v>1030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4" t="s">
        <v>139</v>
      </c>
      <c r="AU168" s="274" t="s">
        <v>90</v>
      </c>
      <c r="AV168" s="14" t="s">
        <v>90</v>
      </c>
      <c r="AW168" s="14" t="s">
        <v>36</v>
      </c>
      <c r="AX168" s="14" t="s">
        <v>80</v>
      </c>
      <c r="AY168" s="274" t="s">
        <v>129</v>
      </c>
    </row>
    <row r="169" s="15" customFormat="1">
      <c r="A169" s="15"/>
      <c r="B169" s="287"/>
      <c r="C169" s="288"/>
      <c r="D169" s="250" t="s">
        <v>139</v>
      </c>
      <c r="E169" s="289" t="s">
        <v>1</v>
      </c>
      <c r="F169" s="290" t="s">
        <v>207</v>
      </c>
      <c r="G169" s="288"/>
      <c r="H169" s="291">
        <v>1030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7" t="s">
        <v>139</v>
      </c>
      <c r="AU169" s="297" t="s">
        <v>90</v>
      </c>
      <c r="AV169" s="15" t="s">
        <v>135</v>
      </c>
      <c r="AW169" s="15" t="s">
        <v>36</v>
      </c>
      <c r="AX169" s="15" t="s">
        <v>88</v>
      </c>
      <c r="AY169" s="297" t="s">
        <v>129</v>
      </c>
    </row>
    <row r="170" s="2" customFormat="1" ht="24" customHeight="1">
      <c r="A170" s="38"/>
      <c r="B170" s="39"/>
      <c r="C170" s="236" t="s">
        <v>214</v>
      </c>
      <c r="D170" s="236" t="s">
        <v>131</v>
      </c>
      <c r="E170" s="237" t="s">
        <v>215</v>
      </c>
      <c r="F170" s="238" t="s">
        <v>216</v>
      </c>
      <c r="G170" s="239" t="s">
        <v>150</v>
      </c>
      <c r="H170" s="240">
        <v>1030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135</v>
      </c>
      <c r="AT170" s="248" t="s">
        <v>131</v>
      </c>
      <c r="AU170" s="248" t="s">
        <v>90</v>
      </c>
      <c r="AY170" s="17" t="s">
        <v>129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88</v>
      </c>
      <c r="BK170" s="249">
        <f>ROUND(I170*H170,2)</f>
        <v>0</v>
      </c>
      <c r="BL170" s="17" t="s">
        <v>135</v>
      </c>
      <c r="BM170" s="248" t="s">
        <v>217</v>
      </c>
    </row>
    <row r="171" s="2" customFormat="1">
      <c r="A171" s="38"/>
      <c r="B171" s="39"/>
      <c r="C171" s="40"/>
      <c r="D171" s="250" t="s">
        <v>137</v>
      </c>
      <c r="E171" s="40"/>
      <c r="F171" s="251" t="s">
        <v>218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90</v>
      </c>
    </row>
    <row r="172" s="13" customFormat="1">
      <c r="A172" s="13"/>
      <c r="B172" s="254"/>
      <c r="C172" s="255"/>
      <c r="D172" s="250" t="s">
        <v>139</v>
      </c>
      <c r="E172" s="256" t="s">
        <v>1</v>
      </c>
      <c r="F172" s="257" t="s">
        <v>219</v>
      </c>
      <c r="G172" s="255"/>
      <c r="H172" s="256" t="s">
        <v>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139</v>
      </c>
      <c r="AU172" s="263" t="s">
        <v>90</v>
      </c>
      <c r="AV172" s="13" t="s">
        <v>88</v>
      </c>
      <c r="AW172" s="13" t="s">
        <v>36</v>
      </c>
      <c r="AX172" s="13" t="s">
        <v>80</v>
      </c>
      <c r="AY172" s="263" t="s">
        <v>129</v>
      </c>
    </row>
    <row r="173" s="14" customFormat="1">
      <c r="A173" s="14"/>
      <c r="B173" s="264"/>
      <c r="C173" s="265"/>
      <c r="D173" s="250" t="s">
        <v>139</v>
      </c>
      <c r="E173" s="266" t="s">
        <v>1</v>
      </c>
      <c r="F173" s="267" t="s">
        <v>213</v>
      </c>
      <c r="G173" s="265"/>
      <c r="H173" s="268">
        <v>1030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139</v>
      </c>
      <c r="AU173" s="274" t="s">
        <v>90</v>
      </c>
      <c r="AV173" s="14" t="s">
        <v>90</v>
      </c>
      <c r="AW173" s="14" t="s">
        <v>36</v>
      </c>
      <c r="AX173" s="14" t="s">
        <v>80</v>
      </c>
      <c r="AY173" s="274" t="s">
        <v>129</v>
      </c>
    </row>
    <row r="174" s="15" customFormat="1">
      <c r="A174" s="15"/>
      <c r="B174" s="287"/>
      <c r="C174" s="288"/>
      <c r="D174" s="250" t="s">
        <v>139</v>
      </c>
      <c r="E174" s="289" t="s">
        <v>1</v>
      </c>
      <c r="F174" s="290" t="s">
        <v>207</v>
      </c>
      <c r="G174" s="288"/>
      <c r="H174" s="291">
        <v>1030</v>
      </c>
      <c r="I174" s="292"/>
      <c r="J174" s="288"/>
      <c r="K174" s="288"/>
      <c r="L174" s="293"/>
      <c r="M174" s="294"/>
      <c r="N174" s="295"/>
      <c r="O174" s="295"/>
      <c r="P174" s="295"/>
      <c r="Q174" s="295"/>
      <c r="R174" s="295"/>
      <c r="S174" s="295"/>
      <c r="T174" s="29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7" t="s">
        <v>139</v>
      </c>
      <c r="AU174" s="297" t="s">
        <v>90</v>
      </c>
      <c r="AV174" s="15" t="s">
        <v>135</v>
      </c>
      <c r="AW174" s="15" t="s">
        <v>36</v>
      </c>
      <c r="AX174" s="15" t="s">
        <v>88</v>
      </c>
      <c r="AY174" s="297" t="s">
        <v>129</v>
      </c>
    </row>
    <row r="175" s="2" customFormat="1" ht="24" customHeight="1">
      <c r="A175" s="38"/>
      <c r="B175" s="39"/>
      <c r="C175" s="236" t="s">
        <v>220</v>
      </c>
      <c r="D175" s="236" t="s">
        <v>131</v>
      </c>
      <c r="E175" s="237" t="s">
        <v>221</v>
      </c>
      <c r="F175" s="238" t="s">
        <v>222</v>
      </c>
      <c r="G175" s="239" t="s">
        <v>150</v>
      </c>
      <c r="H175" s="240">
        <v>850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45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135</v>
      </c>
      <c r="AT175" s="248" t="s">
        <v>131</v>
      </c>
      <c r="AU175" s="248" t="s">
        <v>90</v>
      </c>
      <c r="AY175" s="17" t="s">
        <v>129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88</v>
      </c>
      <c r="BK175" s="249">
        <f>ROUND(I175*H175,2)</f>
        <v>0</v>
      </c>
      <c r="BL175" s="17" t="s">
        <v>135</v>
      </c>
      <c r="BM175" s="248" t="s">
        <v>223</v>
      </c>
    </row>
    <row r="176" s="2" customFormat="1">
      <c r="A176" s="38"/>
      <c r="B176" s="39"/>
      <c r="C176" s="40"/>
      <c r="D176" s="250" t="s">
        <v>137</v>
      </c>
      <c r="E176" s="40"/>
      <c r="F176" s="251" t="s">
        <v>224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90</v>
      </c>
    </row>
    <row r="177" s="2" customFormat="1">
      <c r="A177" s="38"/>
      <c r="B177" s="39"/>
      <c r="C177" s="40"/>
      <c r="D177" s="250" t="s">
        <v>186</v>
      </c>
      <c r="E177" s="40"/>
      <c r="F177" s="286" t="s">
        <v>225</v>
      </c>
      <c r="G177" s="40"/>
      <c r="H177" s="40"/>
      <c r="I177" s="144"/>
      <c r="J177" s="40"/>
      <c r="K177" s="40"/>
      <c r="L177" s="44"/>
      <c r="M177" s="252"/>
      <c r="N177" s="25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186</v>
      </c>
      <c r="AU177" s="17" t="s">
        <v>90</v>
      </c>
    </row>
    <row r="178" s="14" customFormat="1">
      <c r="A178" s="14"/>
      <c r="B178" s="264"/>
      <c r="C178" s="265"/>
      <c r="D178" s="250" t="s">
        <v>139</v>
      </c>
      <c r="E178" s="266" t="s">
        <v>1</v>
      </c>
      <c r="F178" s="267" t="s">
        <v>226</v>
      </c>
      <c r="G178" s="265"/>
      <c r="H178" s="268">
        <v>850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139</v>
      </c>
      <c r="AU178" s="274" t="s">
        <v>90</v>
      </c>
      <c r="AV178" s="14" t="s">
        <v>90</v>
      </c>
      <c r="AW178" s="14" t="s">
        <v>36</v>
      </c>
      <c r="AX178" s="14" t="s">
        <v>88</v>
      </c>
      <c r="AY178" s="274" t="s">
        <v>129</v>
      </c>
    </row>
    <row r="179" s="2" customFormat="1" ht="16.5" customHeight="1">
      <c r="A179" s="38"/>
      <c r="B179" s="39"/>
      <c r="C179" s="236" t="s">
        <v>227</v>
      </c>
      <c r="D179" s="236" t="s">
        <v>131</v>
      </c>
      <c r="E179" s="237" t="s">
        <v>228</v>
      </c>
      <c r="F179" s="238" t="s">
        <v>229</v>
      </c>
      <c r="G179" s="239" t="s">
        <v>144</v>
      </c>
      <c r="H179" s="240">
        <v>3050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45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135</v>
      </c>
      <c r="AT179" s="248" t="s">
        <v>131</v>
      </c>
      <c r="AU179" s="248" t="s">
        <v>90</v>
      </c>
      <c r="AY179" s="17" t="s">
        <v>129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88</v>
      </c>
      <c r="BK179" s="249">
        <f>ROUND(I179*H179,2)</f>
        <v>0</v>
      </c>
      <c r="BL179" s="17" t="s">
        <v>135</v>
      </c>
      <c r="BM179" s="248" t="s">
        <v>230</v>
      </c>
    </row>
    <row r="180" s="2" customFormat="1">
      <c r="A180" s="38"/>
      <c r="B180" s="39"/>
      <c r="C180" s="40"/>
      <c r="D180" s="250" t="s">
        <v>137</v>
      </c>
      <c r="E180" s="40"/>
      <c r="F180" s="251" t="s">
        <v>231</v>
      </c>
      <c r="G180" s="40"/>
      <c r="H180" s="40"/>
      <c r="I180" s="144"/>
      <c r="J180" s="40"/>
      <c r="K180" s="40"/>
      <c r="L180" s="44"/>
      <c r="M180" s="252"/>
      <c r="N180" s="25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90</v>
      </c>
    </row>
    <row r="181" s="14" customFormat="1">
      <c r="A181" s="14"/>
      <c r="B181" s="264"/>
      <c r="C181" s="265"/>
      <c r="D181" s="250" t="s">
        <v>139</v>
      </c>
      <c r="E181" s="266" t="s">
        <v>1</v>
      </c>
      <c r="F181" s="267" t="s">
        <v>232</v>
      </c>
      <c r="G181" s="265"/>
      <c r="H181" s="268">
        <v>3050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139</v>
      </c>
      <c r="AU181" s="274" t="s">
        <v>90</v>
      </c>
      <c r="AV181" s="14" t="s">
        <v>90</v>
      </c>
      <c r="AW181" s="14" t="s">
        <v>36</v>
      </c>
      <c r="AX181" s="14" t="s">
        <v>88</v>
      </c>
      <c r="AY181" s="274" t="s">
        <v>129</v>
      </c>
    </row>
    <row r="182" s="2" customFormat="1" ht="24" customHeight="1">
      <c r="A182" s="38"/>
      <c r="B182" s="39"/>
      <c r="C182" s="236" t="s">
        <v>233</v>
      </c>
      <c r="D182" s="236" t="s">
        <v>131</v>
      </c>
      <c r="E182" s="237" t="s">
        <v>234</v>
      </c>
      <c r="F182" s="238" t="s">
        <v>235</v>
      </c>
      <c r="G182" s="239" t="s">
        <v>150</v>
      </c>
      <c r="H182" s="240">
        <v>180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45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135</v>
      </c>
      <c r="AT182" s="248" t="s">
        <v>131</v>
      </c>
      <c r="AU182" s="248" t="s">
        <v>90</v>
      </c>
      <c r="AY182" s="17" t="s">
        <v>129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88</v>
      </c>
      <c r="BK182" s="249">
        <f>ROUND(I182*H182,2)</f>
        <v>0</v>
      </c>
      <c r="BL182" s="17" t="s">
        <v>135</v>
      </c>
      <c r="BM182" s="248" t="s">
        <v>236</v>
      </c>
    </row>
    <row r="183" s="14" customFormat="1">
      <c r="A183" s="14"/>
      <c r="B183" s="264"/>
      <c r="C183" s="265"/>
      <c r="D183" s="250" t="s">
        <v>139</v>
      </c>
      <c r="E183" s="266" t="s">
        <v>1</v>
      </c>
      <c r="F183" s="267" t="s">
        <v>237</v>
      </c>
      <c r="G183" s="265"/>
      <c r="H183" s="268">
        <v>180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139</v>
      </c>
      <c r="AU183" s="274" t="s">
        <v>90</v>
      </c>
      <c r="AV183" s="14" t="s">
        <v>90</v>
      </c>
      <c r="AW183" s="14" t="s">
        <v>36</v>
      </c>
      <c r="AX183" s="14" t="s">
        <v>80</v>
      </c>
      <c r="AY183" s="274" t="s">
        <v>129</v>
      </c>
    </row>
    <row r="184" s="15" customFormat="1">
      <c r="A184" s="15"/>
      <c r="B184" s="287"/>
      <c r="C184" s="288"/>
      <c r="D184" s="250" t="s">
        <v>139</v>
      </c>
      <c r="E184" s="289" t="s">
        <v>1</v>
      </c>
      <c r="F184" s="290" t="s">
        <v>207</v>
      </c>
      <c r="G184" s="288"/>
      <c r="H184" s="291">
        <v>180</v>
      </c>
      <c r="I184" s="292"/>
      <c r="J184" s="288"/>
      <c r="K184" s="288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139</v>
      </c>
      <c r="AU184" s="297" t="s">
        <v>90</v>
      </c>
      <c r="AV184" s="15" t="s">
        <v>135</v>
      </c>
      <c r="AW184" s="15" t="s">
        <v>36</v>
      </c>
      <c r="AX184" s="15" t="s">
        <v>88</v>
      </c>
      <c r="AY184" s="297" t="s">
        <v>129</v>
      </c>
    </row>
    <row r="185" s="12" customFormat="1" ht="22.8" customHeight="1">
      <c r="A185" s="12"/>
      <c r="B185" s="220"/>
      <c r="C185" s="221"/>
      <c r="D185" s="222" t="s">
        <v>79</v>
      </c>
      <c r="E185" s="234" t="s">
        <v>135</v>
      </c>
      <c r="F185" s="234" t="s">
        <v>238</v>
      </c>
      <c r="G185" s="221"/>
      <c r="H185" s="221"/>
      <c r="I185" s="224"/>
      <c r="J185" s="235">
        <f>BK185</f>
        <v>0</v>
      </c>
      <c r="K185" s="221"/>
      <c r="L185" s="226"/>
      <c r="M185" s="227"/>
      <c r="N185" s="228"/>
      <c r="O185" s="228"/>
      <c r="P185" s="229">
        <f>SUM(P186:P197)</f>
        <v>0</v>
      </c>
      <c r="Q185" s="228"/>
      <c r="R185" s="229">
        <f>SUM(R186:R197)</f>
        <v>365.11199999999997</v>
      </c>
      <c r="S185" s="228"/>
      <c r="T185" s="230">
        <f>SUM(T186:T197)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88</v>
      </c>
      <c r="AT185" s="232" t="s">
        <v>79</v>
      </c>
      <c r="AU185" s="232" t="s">
        <v>88</v>
      </c>
      <c r="AY185" s="231" t="s">
        <v>129</v>
      </c>
      <c r="BK185" s="233">
        <f>SUM(BK186:BK197)</f>
        <v>0</v>
      </c>
    </row>
    <row r="186" s="2" customFormat="1" ht="24" customHeight="1">
      <c r="A186" s="38"/>
      <c r="B186" s="39"/>
      <c r="C186" s="236" t="s">
        <v>239</v>
      </c>
      <c r="D186" s="236" t="s">
        <v>131</v>
      </c>
      <c r="E186" s="237" t="s">
        <v>240</v>
      </c>
      <c r="F186" s="238" t="s">
        <v>241</v>
      </c>
      <c r="G186" s="239" t="s">
        <v>150</v>
      </c>
      <c r="H186" s="240">
        <v>150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45</v>
      </c>
      <c r="O186" s="91"/>
      <c r="P186" s="246">
        <f>O186*H186</f>
        <v>0</v>
      </c>
      <c r="Q186" s="246">
        <v>2.4340799999999998</v>
      </c>
      <c r="R186" s="246">
        <f>Q186*H186</f>
        <v>365.11199999999997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135</v>
      </c>
      <c r="AT186" s="248" t="s">
        <v>131</v>
      </c>
      <c r="AU186" s="248" t="s">
        <v>90</v>
      </c>
      <c r="AY186" s="17" t="s">
        <v>129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88</v>
      </c>
      <c r="BK186" s="249">
        <f>ROUND(I186*H186,2)</f>
        <v>0</v>
      </c>
      <c r="BL186" s="17" t="s">
        <v>135</v>
      </c>
      <c r="BM186" s="248" t="s">
        <v>242</v>
      </c>
    </row>
    <row r="187" s="2" customFormat="1">
      <c r="A187" s="38"/>
      <c r="B187" s="39"/>
      <c r="C187" s="40"/>
      <c r="D187" s="250" t="s">
        <v>137</v>
      </c>
      <c r="E187" s="40"/>
      <c r="F187" s="251" t="s">
        <v>243</v>
      </c>
      <c r="G187" s="40"/>
      <c r="H187" s="40"/>
      <c r="I187" s="144"/>
      <c r="J187" s="40"/>
      <c r="K187" s="40"/>
      <c r="L187" s="44"/>
      <c r="M187" s="252"/>
      <c r="N187" s="25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90</v>
      </c>
    </row>
    <row r="188" s="13" customFormat="1">
      <c r="A188" s="13"/>
      <c r="B188" s="254"/>
      <c r="C188" s="255"/>
      <c r="D188" s="250" t="s">
        <v>139</v>
      </c>
      <c r="E188" s="256" t="s">
        <v>1</v>
      </c>
      <c r="F188" s="257" t="s">
        <v>244</v>
      </c>
      <c r="G188" s="255"/>
      <c r="H188" s="256" t="s">
        <v>1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139</v>
      </c>
      <c r="AU188" s="263" t="s">
        <v>90</v>
      </c>
      <c r="AV188" s="13" t="s">
        <v>88</v>
      </c>
      <c r="AW188" s="13" t="s">
        <v>36</v>
      </c>
      <c r="AX188" s="13" t="s">
        <v>80</v>
      </c>
      <c r="AY188" s="263" t="s">
        <v>129</v>
      </c>
    </row>
    <row r="189" s="13" customFormat="1">
      <c r="A189" s="13"/>
      <c r="B189" s="254"/>
      <c r="C189" s="255"/>
      <c r="D189" s="250" t="s">
        <v>139</v>
      </c>
      <c r="E189" s="256" t="s">
        <v>1</v>
      </c>
      <c r="F189" s="257" t="s">
        <v>245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139</v>
      </c>
      <c r="AU189" s="263" t="s">
        <v>90</v>
      </c>
      <c r="AV189" s="13" t="s">
        <v>88</v>
      </c>
      <c r="AW189" s="13" t="s">
        <v>36</v>
      </c>
      <c r="AX189" s="13" t="s">
        <v>80</v>
      </c>
      <c r="AY189" s="263" t="s">
        <v>129</v>
      </c>
    </row>
    <row r="190" s="13" customFormat="1">
      <c r="A190" s="13"/>
      <c r="B190" s="254"/>
      <c r="C190" s="255"/>
      <c r="D190" s="250" t="s">
        <v>139</v>
      </c>
      <c r="E190" s="256" t="s">
        <v>1</v>
      </c>
      <c r="F190" s="257" t="s">
        <v>246</v>
      </c>
      <c r="G190" s="255"/>
      <c r="H190" s="256" t="s">
        <v>1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139</v>
      </c>
      <c r="AU190" s="263" t="s">
        <v>90</v>
      </c>
      <c r="AV190" s="13" t="s">
        <v>88</v>
      </c>
      <c r="AW190" s="13" t="s">
        <v>36</v>
      </c>
      <c r="AX190" s="13" t="s">
        <v>80</v>
      </c>
      <c r="AY190" s="263" t="s">
        <v>129</v>
      </c>
    </row>
    <row r="191" s="14" customFormat="1">
      <c r="A191" s="14"/>
      <c r="B191" s="264"/>
      <c r="C191" s="265"/>
      <c r="D191" s="250" t="s">
        <v>139</v>
      </c>
      <c r="E191" s="266" t="s">
        <v>1</v>
      </c>
      <c r="F191" s="267" t="s">
        <v>247</v>
      </c>
      <c r="G191" s="265"/>
      <c r="H191" s="268">
        <v>150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139</v>
      </c>
      <c r="AU191" s="274" t="s">
        <v>90</v>
      </c>
      <c r="AV191" s="14" t="s">
        <v>90</v>
      </c>
      <c r="AW191" s="14" t="s">
        <v>36</v>
      </c>
      <c r="AX191" s="14" t="s">
        <v>88</v>
      </c>
      <c r="AY191" s="274" t="s">
        <v>129</v>
      </c>
    </row>
    <row r="192" s="2" customFormat="1" ht="24" customHeight="1">
      <c r="A192" s="38"/>
      <c r="B192" s="39"/>
      <c r="C192" s="236" t="s">
        <v>248</v>
      </c>
      <c r="D192" s="236" t="s">
        <v>131</v>
      </c>
      <c r="E192" s="237" t="s">
        <v>249</v>
      </c>
      <c r="F192" s="238" t="s">
        <v>250</v>
      </c>
      <c r="G192" s="239" t="s">
        <v>144</v>
      </c>
      <c r="H192" s="240">
        <v>300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135</v>
      </c>
      <c r="AT192" s="248" t="s">
        <v>131</v>
      </c>
      <c r="AU192" s="248" t="s">
        <v>90</v>
      </c>
      <c r="AY192" s="17" t="s">
        <v>129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88</v>
      </c>
      <c r="BK192" s="249">
        <f>ROUND(I192*H192,2)</f>
        <v>0</v>
      </c>
      <c r="BL192" s="17" t="s">
        <v>135</v>
      </c>
      <c r="BM192" s="248" t="s">
        <v>251</v>
      </c>
    </row>
    <row r="193" s="2" customFormat="1">
      <c r="A193" s="38"/>
      <c r="B193" s="39"/>
      <c r="C193" s="40"/>
      <c r="D193" s="250" t="s">
        <v>137</v>
      </c>
      <c r="E193" s="40"/>
      <c r="F193" s="251" t="s">
        <v>252</v>
      </c>
      <c r="G193" s="40"/>
      <c r="H193" s="40"/>
      <c r="I193" s="144"/>
      <c r="J193" s="40"/>
      <c r="K193" s="40"/>
      <c r="L193" s="44"/>
      <c r="M193" s="252"/>
      <c r="N193" s="25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90</v>
      </c>
    </row>
    <row r="194" s="14" customFormat="1">
      <c r="A194" s="14"/>
      <c r="B194" s="264"/>
      <c r="C194" s="265"/>
      <c r="D194" s="250" t="s">
        <v>139</v>
      </c>
      <c r="E194" s="266" t="s">
        <v>1</v>
      </c>
      <c r="F194" s="267" t="s">
        <v>253</v>
      </c>
      <c r="G194" s="265"/>
      <c r="H194" s="268">
        <v>300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4" t="s">
        <v>139</v>
      </c>
      <c r="AU194" s="274" t="s">
        <v>90</v>
      </c>
      <c r="AV194" s="14" t="s">
        <v>90</v>
      </c>
      <c r="AW194" s="14" t="s">
        <v>36</v>
      </c>
      <c r="AX194" s="14" t="s">
        <v>80</v>
      </c>
      <c r="AY194" s="274" t="s">
        <v>129</v>
      </c>
    </row>
    <row r="195" s="15" customFormat="1">
      <c r="A195" s="15"/>
      <c r="B195" s="287"/>
      <c r="C195" s="288"/>
      <c r="D195" s="250" t="s">
        <v>139</v>
      </c>
      <c r="E195" s="289" t="s">
        <v>1</v>
      </c>
      <c r="F195" s="290" t="s">
        <v>207</v>
      </c>
      <c r="G195" s="288"/>
      <c r="H195" s="291">
        <v>300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7" t="s">
        <v>139</v>
      </c>
      <c r="AU195" s="297" t="s">
        <v>90</v>
      </c>
      <c r="AV195" s="15" t="s">
        <v>135</v>
      </c>
      <c r="AW195" s="15" t="s">
        <v>36</v>
      </c>
      <c r="AX195" s="15" t="s">
        <v>88</v>
      </c>
      <c r="AY195" s="297" t="s">
        <v>129</v>
      </c>
    </row>
    <row r="196" s="2" customFormat="1" ht="24" customHeight="1">
      <c r="A196" s="38"/>
      <c r="B196" s="39"/>
      <c r="C196" s="236" t="s">
        <v>254</v>
      </c>
      <c r="D196" s="236" t="s">
        <v>131</v>
      </c>
      <c r="E196" s="237" t="s">
        <v>255</v>
      </c>
      <c r="F196" s="238" t="s">
        <v>256</v>
      </c>
      <c r="G196" s="239" t="s">
        <v>257</v>
      </c>
      <c r="H196" s="240">
        <v>30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135</v>
      </c>
      <c r="AT196" s="248" t="s">
        <v>131</v>
      </c>
      <c r="AU196" s="248" t="s">
        <v>90</v>
      </c>
      <c r="AY196" s="17" t="s">
        <v>129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88</v>
      </c>
      <c r="BK196" s="249">
        <f>ROUND(I196*H196,2)</f>
        <v>0</v>
      </c>
      <c r="BL196" s="17" t="s">
        <v>135</v>
      </c>
      <c r="BM196" s="248" t="s">
        <v>258</v>
      </c>
    </row>
    <row r="197" s="2" customFormat="1">
      <c r="A197" s="38"/>
      <c r="B197" s="39"/>
      <c r="C197" s="40"/>
      <c r="D197" s="250" t="s">
        <v>137</v>
      </c>
      <c r="E197" s="40"/>
      <c r="F197" s="251" t="s">
        <v>256</v>
      </c>
      <c r="G197" s="40"/>
      <c r="H197" s="40"/>
      <c r="I197" s="144"/>
      <c r="J197" s="40"/>
      <c r="K197" s="40"/>
      <c r="L197" s="44"/>
      <c r="M197" s="252"/>
      <c r="N197" s="25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90</v>
      </c>
    </row>
    <row r="198" s="12" customFormat="1" ht="22.8" customHeight="1">
      <c r="A198" s="12"/>
      <c r="B198" s="220"/>
      <c r="C198" s="221"/>
      <c r="D198" s="222" t="s">
        <v>79</v>
      </c>
      <c r="E198" s="234" t="s">
        <v>259</v>
      </c>
      <c r="F198" s="234" t="s">
        <v>260</v>
      </c>
      <c r="G198" s="221"/>
      <c r="H198" s="221"/>
      <c r="I198" s="224"/>
      <c r="J198" s="235">
        <f>BK198</f>
        <v>0</v>
      </c>
      <c r="K198" s="221"/>
      <c r="L198" s="226"/>
      <c r="M198" s="227"/>
      <c r="N198" s="228"/>
      <c r="O198" s="228"/>
      <c r="P198" s="229">
        <f>SUM(P199:P202)</f>
        <v>0</v>
      </c>
      <c r="Q198" s="228"/>
      <c r="R198" s="229">
        <f>SUM(R199:R202)</f>
        <v>0</v>
      </c>
      <c r="S198" s="228"/>
      <c r="T198" s="230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1" t="s">
        <v>88</v>
      </c>
      <c r="AT198" s="232" t="s">
        <v>79</v>
      </c>
      <c r="AU198" s="232" t="s">
        <v>88</v>
      </c>
      <c r="AY198" s="231" t="s">
        <v>129</v>
      </c>
      <c r="BK198" s="233">
        <f>SUM(BK199:BK202)</f>
        <v>0</v>
      </c>
    </row>
    <row r="199" s="2" customFormat="1" ht="24" customHeight="1">
      <c r="A199" s="38"/>
      <c r="B199" s="39"/>
      <c r="C199" s="236" t="s">
        <v>261</v>
      </c>
      <c r="D199" s="236" t="s">
        <v>131</v>
      </c>
      <c r="E199" s="237" t="s">
        <v>262</v>
      </c>
      <c r="F199" s="238" t="s">
        <v>263</v>
      </c>
      <c r="G199" s="239" t="s">
        <v>264</v>
      </c>
      <c r="H199" s="240">
        <v>365.12599999999998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45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135</v>
      </c>
      <c r="AT199" s="248" t="s">
        <v>131</v>
      </c>
      <c r="AU199" s="248" t="s">
        <v>90</v>
      </c>
      <c r="AY199" s="17" t="s">
        <v>129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88</v>
      </c>
      <c r="BK199" s="249">
        <f>ROUND(I199*H199,2)</f>
        <v>0</v>
      </c>
      <c r="BL199" s="17" t="s">
        <v>135</v>
      </c>
      <c r="BM199" s="248" t="s">
        <v>265</v>
      </c>
    </row>
    <row r="200" s="2" customFormat="1">
      <c r="A200" s="38"/>
      <c r="B200" s="39"/>
      <c r="C200" s="40"/>
      <c r="D200" s="250" t="s">
        <v>137</v>
      </c>
      <c r="E200" s="40"/>
      <c r="F200" s="251" t="s">
        <v>266</v>
      </c>
      <c r="G200" s="40"/>
      <c r="H200" s="40"/>
      <c r="I200" s="144"/>
      <c r="J200" s="40"/>
      <c r="K200" s="40"/>
      <c r="L200" s="44"/>
      <c r="M200" s="252"/>
      <c r="N200" s="25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137</v>
      </c>
      <c r="AU200" s="17" t="s">
        <v>90</v>
      </c>
    </row>
    <row r="201" s="2" customFormat="1" ht="16.5" customHeight="1">
      <c r="A201" s="38"/>
      <c r="B201" s="39"/>
      <c r="C201" s="236" t="s">
        <v>267</v>
      </c>
      <c r="D201" s="236" t="s">
        <v>131</v>
      </c>
      <c r="E201" s="237" t="s">
        <v>268</v>
      </c>
      <c r="F201" s="238" t="s">
        <v>269</v>
      </c>
      <c r="G201" s="239" t="s">
        <v>264</v>
      </c>
      <c r="H201" s="240">
        <v>365.12599999999998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45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135</v>
      </c>
      <c r="AT201" s="248" t="s">
        <v>131</v>
      </c>
      <c r="AU201" s="248" t="s">
        <v>90</v>
      </c>
      <c r="AY201" s="17" t="s">
        <v>129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88</v>
      </c>
      <c r="BK201" s="249">
        <f>ROUND(I201*H201,2)</f>
        <v>0</v>
      </c>
      <c r="BL201" s="17" t="s">
        <v>135</v>
      </c>
      <c r="BM201" s="248" t="s">
        <v>270</v>
      </c>
    </row>
    <row r="202" s="2" customFormat="1">
      <c r="A202" s="38"/>
      <c r="B202" s="39"/>
      <c r="C202" s="40"/>
      <c r="D202" s="250" t="s">
        <v>137</v>
      </c>
      <c r="E202" s="40"/>
      <c r="F202" s="251" t="s">
        <v>271</v>
      </c>
      <c r="G202" s="40"/>
      <c r="H202" s="40"/>
      <c r="I202" s="144"/>
      <c r="J202" s="40"/>
      <c r="K202" s="40"/>
      <c r="L202" s="44"/>
      <c r="M202" s="252"/>
      <c r="N202" s="25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137</v>
      </c>
      <c r="AU202" s="17" t="s">
        <v>90</v>
      </c>
    </row>
    <row r="203" s="12" customFormat="1" ht="25.92" customHeight="1">
      <c r="A203" s="12"/>
      <c r="B203" s="220"/>
      <c r="C203" s="221"/>
      <c r="D203" s="222" t="s">
        <v>79</v>
      </c>
      <c r="E203" s="223" t="s">
        <v>162</v>
      </c>
      <c r="F203" s="223" t="s">
        <v>272</v>
      </c>
      <c r="G203" s="221"/>
      <c r="H203" s="221"/>
      <c r="I203" s="224"/>
      <c r="J203" s="225">
        <f>BK203</f>
        <v>0</v>
      </c>
      <c r="K203" s="221"/>
      <c r="L203" s="226"/>
      <c r="M203" s="227"/>
      <c r="N203" s="228"/>
      <c r="O203" s="228"/>
      <c r="P203" s="229">
        <f>P204</f>
        <v>0</v>
      </c>
      <c r="Q203" s="228"/>
      <c r="R203" s="229">
        <f>R204</f>
        <v>0</v>
      </c>
      <c r="S203" s="228"/>
      <c r="T203" s="230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1" t="s">
        <v>147</v>
      </c>
      <c r="AT203" s="232" t="s">
        <v>79</v>
      </c>
      <c r="AU203" s="232" t="s">
        <v>80</v>
      </c>
      <c r="AY203" s="231" t="s">
        <v>129</v>
      </c>
      <c r="BK203" s="233">
        <f>BK204</f>
        <v>0</v>
      </c>
    </row>
    <row r="204" s="12" customFormat="1" ht="22.8" customHeight="1">
      <c r="A204" s="12"/>
      <c r="B204" s="220"/>
      <c r="C204" s="221"/>
      <c r="D204" s="222" t="s">
        <v>79</v>
      </c>
      <c r="E204" s="234" t="s">
        <v>273</v>
      </c>
      <c r="F204" s="234" t="s">
        <v>274</v>
      </c>
      <c r="G204" s="221"/>
      <c r="H204" s="221"/>
      <c r="I204" s="224"/>
      <c r="J204" s="235">
        <f>BK204</f>
        <v>0</v>
      </c>
      <c r="K204" s="221"/>
      <c r="L204" s="226"/>
      <c r="M204" s="227"/>
      <c r="N204" s="228"/>
      <c r="O204" s="228"/>
      <c r="P204" s="229">
        <f>SUM(P205:P208)</f>
        <v>0</v>
      </c>
      <c r="Q204" s="228"/>
      <c r="R204" s="229">
        <f>SUM(R205:R208)</f>
        <v>0</v>
      </c>
      <c r="S204" s="228"/>
      <c r="T204" s="230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147</v>
      </c>
      <c r="AT204" s="232" t="s">
        <v>79</v>
      </c>
      <c r="AU204" s="232" t="s">
        <v>88</v>
      </c>
      <c r="AY204" s="231" t="s">
        <v>129</v>
      </c>
      <c r="BK204" s="233">
        <f>SUM(BK205:BK208)</f>
        <v>0</v>
      </c>
    </row>
    <row r="205" s="2" customFormat="1" ht="16.5" customHeight="1">
      <c r="A205" s="38"/>
      <c r="B205" s="39"/>
      <c r="C205" s="236" t="s">
        <v>7</v>
      </c>
      <c r="D205" s="236" t="s">
        <v>131</v>
      </c>
      <c r="E205" s="237" t="s">
        <v>275</v>
      </c>
      <c r="F205" s="238" t="s">
        <v>276</v>
      </c>
      <c r="G205" s="239" t="s">
        <v>277</v>
      </c>
      <c r="H205" s="240">
        <v>5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45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278</v>
      </c>
      <c r="AT205" s="248" t="s">
        <v>131</v>
      </c>
      <c r="AU205" s="248" t="s">
        <v>90</v>
      </c>
      <c r="AY205" s="17" t="s">
        <v>129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88</v>
      </c>
      <c r="BK205" s="249">
        <f>ROUND(I205*H205,2)</f>
        <v>0</v>
      </c>
      <c r="BL205" s="17" t="s">
        <v>278</v>
      </c>
      <c r="BM205" s="248" t="s">
        <v>279</v>
      </c>
    </row>
    <row r="206" s="2" customFormat="1">
      <c r="A206" s="38"/>
      <c r="B206" s="39"/>
      <c r="C206" s="40"/>
      <c r="D206" s="250" t="s">
        <v>186</v>
      </c>
      <c r="E206" s="40"/>
      <c r="F206" s="286" t="s">
        <v>280</v>
      </c>
      <c r="G206" s="40"/>
      <c r="H206" s="40"/>
      <c r="I206" s="144"/>
      <c r="J206" s="40"/>
      <c r="K206" s="40"/>
      <c r="L206" s="44"/>
      <c r="M206" s="252"/>
      <c r="N206" s="25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186</v>
      </c>
      <c r="AU206" s="17" t="s">
        <v>90</v>
      </c>
    </row>
    <row r="207" s="14" customFormat="1">
      <c r="A207" s="14"/>
      <c r="B207" s="264"/>
      <c r="C207" s="265"/>
      <c r="D207" s="250" t="s">
        <v>139</v>
      </c>
      <c r="E207" s="266" t="s">
        <v>1</v>
      </c>
      <c r="F207" s="267" t="s">
        <v>281</v>
      </c>
      <c r="G207" s="265"/>
      <c r="H207" s="268">
        <v>5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139</v>
      </c>
      <c r="AU207" s="274" t="s">
        <v>90</v>
      </c>
      <c r="AV207" s="14" t="s">
        <v>90</v>
      </c>
      <c r="AW207" s="14" t="s">
        <v>36</v>
      </c>
      <c r="AX207" s="14" t="s">
        <v>88</v>
      </c>
      <c r="AY207" s="274" t="s">
        <v>129</v>
      </c>
    </row>
    <row r="208" s="13" customFormat="1">
      <c r="A208" s="13"/>
      <c r="B208" s="254"/>
      <c r="C208" s="255"/>
      <c r="D208" s="250" t="s">
        <v>139</v>
      </c>
      <c r="E208" s="256" t="s">
        <v>1</v>
      </c>
      <c r="F208" s="257" t="s">
        <v>282</v>
      </c>
      <c r="G208" s="255"/>
      <c r="H208" s="256" t="s">
        <v>1</v>
      </c>
      <c r="I208" s="258"/>
      <c r="J208" s="255"/>
      <c r="K208" s="255"/>
      <c r="L208" s="259"/>
      <c r="M208" s="298"/>
      <c r="N208" s="299"/>
      <c r="O208" s="299"/>
      <c r="P208" s="299"/>
      <c r="Q208" s="299"/>
      <c r="R208" s="299"/>
      <c r="S208" s="299"/>
      <c r="T208" s="30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139</v>
      </c>
      <c r="AU208" s="263" t="s">
        <v>90</v>
      </c>
      <c r="AV208" s="13" t="s">
        <v>88</v>
      </c>
      <c r="AW208" s="13" t="s">
        <v>36</v>
      </c>
      <c r="AX208" s="13" t="s">
        <v>80</v>
      </c>
      <c r="AY208" s="263" t="s">
        <v>129</v>
      </c>
    </row>
    <row r="209" s="2" customFormat="1" ht="6.96" customHeight="1">
      <c r="A209" s="38"/>
      <c r="B209" s="66"/>
      <c r="C209" s="67"/>
      <c r="D209" s="67"/>
      <c r="E209" s="67"/>
      <c r="F209" s="67"/>
      <c r="G209" s="67"/>
      <c r="H209" s="67"/>
      <c r="I209" s="183"/>
      <c r="J209" s="67"/>
      <c r="K209" s="67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Wk1mlIAhPMIxN5aSxFTjW1kxwsoxCYO9IjccUnnlg/0yX9P3MhmrJ2xk+UTTA6Ys5XzjVCopZZiPVS0JuTtpQw==" hashValue="4Yi/fqZ34qp4m5tbQdz63m2oyTg6lxILexyi5UXqgjoDL5RgeUIhDOZ9Ma8dIEyXTtdqPXcgjIKKjo03QqMRYA==" algorithmName="SHA-512" password="CC35"/>
  <autoFilter ref="C121:K20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Revitalizace Račanského rybníka (ř.km 1,115 – 1,202)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283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11. 6. 2019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>00274101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Město Přelouč</v>
      </c>
      <c r="F15" s="38"/>
      <c r="G15" s="38"/>
      <c r="H15" s="38"/>
      <c r="I15" s="147" t="s">
        <v>28</v>
      </c>
      <c r="J15" s="146" t="str">
        <f>IF('Rekapitulace stavby'!AN11="","",'Rekapitulace stavby'!AN11)</f>
        <v>CZ00274101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284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ROUND((SUM(BE127:BE265)),  2)</f>
        <v>0</v>
      </c>
      <c r="G33" s="38"/>
      <c r="H33" s="38"/>
      <c r="I33" s="162">
        <v>0.20999999999999999</v>
      </c>
      <c r="J33" s="161">
        <f>ROUND(((SUM(BE127:BE265))*I33),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ROUND((SUM(BF127:BF265)),  2)</f>
        <v>0</v>
      </c>
      <c r="G34" s="38"/>
      <c r="H34" s="38"/>
      <c r="I34" s="162">
        <v>0.14999999999999999</v>
      </c>
      <c r="J34" s="161">
        <f>ROUND(((SUM(BF127:BF265))*I34),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ROUND((SUM(BG127:BG265)),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ROUND((SUM(BH127:BH265)),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ROUND((SUM(BI127:BI265)),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Revitalizace Račanského rybníka (ř.km 1,115 – 1,202)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3.2 - Výstavba oprava a demolice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147" t="s">
        <v>22</v>
      </c>
      <c r="J89" s="79" t="str">
        <f>IF(J12="","",J12)</f>
        <v>11. 6. 2019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Město Přelouč</v>
      </c>
      <c r="G91" s="40"/>
      <c r="H91" s="40"/>
      <c r="I91" s="147" t="s">
        <v>32</v>
      </c>
      <c r="J91" s="36" t="str">
        <f>E21</f>
        <v>Vodohospodářský rzovoj a výstavba,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Dvořák Vítězslav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104</v>
      </c>
      <c r="D94" s="189"/>
      <c r="E94" s="189"/>
      <c r="F94" s="189"/>
      <c r="G94" s="189"/>
      <c r="H94" s="189"/>
      <c r="I94" s="190"/>
      <c r="J94" s="191" t="s">
        <v>105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106</v>
      </c>
      <c r="D96" s="40"/>
      <c r="E96" s="40"/>
      <c r="F96" s="40"/>
      <c r="G96" s="40"/>
      <c r="H96" s="40"/>
      <c r="I96" s="144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93"/>
      <c r="C97" s="194"/>
      <c r="D97" s="195" t="s">
        <v>108</v>
      </c>
      <c r="E97" s="196"/>
      <c r="F97" s="196"/>
      <c r="G97" s="196"/>
      <c r="H97" s="196"/>
      <c r="I97" s="197"/>
      <c r="J97" s="198">
        <f>J128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109</v>
      </c>
      <c r="E98" s="203"/>
      <c r="F98" s="203"/>
      <c r="G98" s="203"/>
      <c r="H98" s="203"/>
      <c r="I98" s="204"/>
      <c r="J98" s="205">
        <f>J129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285</v>
      </c>
      <c r="E99" s="203"/>
      <c r="F99" s="203"/>
      <c r="G99" s="203"/>
      <c r="H99" s="203"/>
      <c r="I99" s="204"/>
      <c r="J99" s="205">
        <f>J160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286</v>
      </c>
      <c r="E100" s="203"/>
      <c r="F100" s="203"/>
      <c r="G100" s="203"/>
      <c r="H100" s="203"/>
      <c r="I100" s="204"/>
      <c r="J100" s="205">
        <f>J165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110</v>
      </c>
      <c r="E101" s="203"/>
      <c r="F101" s="203"/>
      <c r="G101" s="203"/>
      <c r="H101" s="203"/>
      <c r="I101" s="204"/>
      <c r="J101" s="205">
        <f>J179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287</v>
      </c>
      <c r="E102" s="203"/>
      <c r="F102" s="203"/>
      <c r="G102" s="203"/>
      <c r="H102" s="203"/>
      <c r="I102" s="204"/>
      <c r="J102" s="205">
        <f>J231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288</v>
      </c>
      <c r="E103" s="203"/>
      <c r="F103" s="203"/>
      <c r="G103" s="203"/>
      <c r="H103" s="203"/>
      <c r="I103" s="204"/>
      <c r="J103" s="205">
        <f>J238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111</v>
      </c>
      <c r="E104" s="203"/>
      <c r="F104" s="203"/>
      <c r="G104" s="203"/>
      <c r="H104" s="203"/>
      <c r="I104" s="204"/>
      <c r="J104" s="205">
        <f>J254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289</v>
      </c>
      <c r="E105" s="196"/>
      <c r="F105" s="196"/>
      <c r="G105" s="196"/>
      <c r="H105" s="196"/>
      <c r="I105" s="197"/>
      <c r="J105" s="198">
        <f>J259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3"/>
      <c r="C106" s="194"/>
      <c r="D106" s="195" t="s">
        <v>290</v>
      </c>
      <c r="E106" s="196"/>
      <c r="F106" s="196"/>
      <c r="G106" s="196"/>
      <c r="H106" s="196"/>
      <c r="I106" s="197"/>
      <c r="J106" s="198">
        <f>J260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0"/>
      <c r="C107" s="201"/>
      <c r="D107" s="202" t="s">
        <v>291</v>
      </c>
      <c r="E107" s="203"/>
      <c r="F107" s="203"/>
      <c r="G107" s="203"/>
      <c r="H107" s="203"/>
      <c r="I107" s="204"/>
      <c r="J107" s="205">
        <f>J261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183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186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114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7" t="str">
        <f>E7</f>
        <v>Revitalizace Račanského rybníka (ř.km 1,115 – 1,202)</v>
      </c>
      <c r="F117" s="32"/>
      <c r="G117" s="32"/>
      <c r="H117" s="32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101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3.2 - Výstavba oprava a demolice</v>
      </c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Přelouč</v>
      </c>
      <c r="G121" s="40"/>
      <c r="H121" s="40"/>
      <c r="I121" s="147" t="s">
        <v>22</v>
      </c>
      <c r="J121" s="79" t="str">
        <f>IF(J12="","",J12)</f>
        <v>11. 6. 2019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3.05" customHeight="1">
      <c r="A123" s="38"/>
      <c r="B123" s="39"/>
      <c r="C123" s="32" t="s">
        <v>24</v>
      </c>
      <c r="D123" s="40"/>
      <c r="E123" s="40"/>
      <c r="F123" s="27" t="str">
        <f>E15</f>
        <v>Město Přelouč</v>
      </c>
      <c r="G123" s="40"/>
      <c r="H123" s="40"/>
      <c r="I123" s="147" t="s">
        <v>32</v>
      </c>
      <c r="J123" s="36" t="str">
        <f>E21</f>
        <v>Vodohospodářský rzovoj a výstavba, a.s.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7.9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147" t="s">
        <v>37</v>
      </c>
      <c r="J124" s="36" t="str">
        <f>E24</f>
        <v>Ing. Dvořák Vítězslav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7"/>
      <c r="B126" s="208"/>
      <c r="C126" s="209" t="s">
        <v>115</v>
      </c>
      <c r="D126" s="210" t="s">
        <v>65</v>
      </c>
      <c r="E126" s="210" t="s">
        <v>61</v>
      </c>
      <c r="F126" s="210" t="s">
        <v>62</v>
      </c>
      <c r="G126" s="210" t="s">
        <v>116</v>
      </c>
      <c r="H126" s="210" t="s">
        <v>117</v>
      </c>
      <c r="I126" s="211" t="s">
        <v>118</v>
      </c>
      <c r="J126" s="212" t="s">
        <v>105</v>
      </c>
      <c r="K126" s="213" t="s">
        <v>119</v>
      </c>
      <c r="L126" s="214"/>
      <c r="M126" s="100" t="s">
        <v>1</v>
      </c>
      <c r="N126" s="101" t="s">
        <v>44</v>
      </c>
      <c r="O126" s="101" t="s">
        <v>120</v>
      </c>
      <c r="P126" s="101" t="s">
        <v>121</v>
      </c>
      <c r="Q126" s="101" t="s">
        <v>122</v>
      </c>
      <c r="R126" s="101" t="s">
        <v>123</v>
      </c>
      <c r="S126" s="101" t="s">
        <v>124</v>
      </c>
      <c r="T126" s="102" t="s">
        <v>125</v>
      </c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</row>
    <row r="127" s="2" customFormat="1" ht="22.8" customHeight="1">
      <c r="A127" s="38"/>
      <c r="B127" s="39"/>
      <c r="C127" s="107" t="s">
        <v>126</v>
      </c>
      <c r="D127" s="40"/>
      <c r="E127" s="40"/>
      <c r="F127" s="40"/>
      <c r="G127" s="40"/>
      <c r="H127" s="40"/>
      <c r="I127" s="144"/>
      <c r="J127" s="215">
        <f>BK127</f>
        <v>0</v>
      </c>
      <c r="K127" s="40"/>
      <c r="L127" s="44"/>
      <c r="M127" s="103"/>
      <c r="N127" s="216"/>
      <c r="O127" s="104"/>
      <c r="P127" s="217">
        <f>P128+P259+P260</f>
        <v>0</v>
      </c>
      <c r="Q127" s="104"/>
      <c r="R127" s="217">
        <f>R128+R259+R260</f>
        <v>44.101358400000002</v>
      </c>
      <c r="S127" s="104"/>
      <c r="T127" s="218">
        <f>T128+T259+T260</f>
        <v>32.869999999999997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79</v>
      </c>
      <c r="AU127" s="17" t="s">
        <v>107</v>
      </c>
      <c r="BK127" s="219">
        <f>BK128+BK259+BK260</f>
        <v>0</v>
      </c>
    </row>
    <row r="128" s="12" customFormat="1" ht="25.92" customHeight="1">
      <c r="A128" s="12"/>
      <c r="B128" s="220"/>
      <c r="C128" s="221"/>
      <c r="D128" s="222" t="s">
        <v>79</v>
      </c>
      <c r="E128" s="223" t="s">
        <v>127</v>
      </c>
      <c r="F128" s="223" t="s">
        <v>128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P129+P160+P165+P179+P231+P238+P254</f>
        <v>0</v>
      </c>
      <c r="Q128" s="228"/>
      <c r="R128" s="229">
        <f>R129+R160+R165+R179+R231+R238+R254</f>
        <v>44.101358400000002</v>
      </c>
      <c r="S128" s="228"/>
      <c r="T128" s="230">
        <f>T129+T160+T165+T179+T231+T238+T254</f>
        <v>32.869999999999997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88</v>
      </c>
      <c r="AT128" s="232" t="s">
        <v>79</v>
      </c>
      <c r="AU128" s="232" t="s">
        <v>80</v>
      </c>
      <c r="AY128" s="231" t="s">
        <v>129</v>
      </c>
      <c r="BK128" s="233">
        <f>BK129+BK160+BK165+BK179+BK231+BK238+BK254</f>
        <v>0</v>
      </c>
    </row>
    <row r="129" s="12" customFormat="1" ht="22.8" customHeight="1">
      <c r="A129" s="12"/>
      <c r="B129" s="220"/>
      <c r="C129" s="221"/>
      <c r="D129" s="222" t="s">
        <v>79</v>
      </c>
      <c r="E129" s="234" t="s">
        <v>88</v>
      </c>
      <c r="F129" s="234" t="s">
        <v>130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SUM(P130:P159)</f>
        <v>0</v>
      </c>
      <c r="Q129" s="228"/>
      <c r="R129" s="229">
        <f>SUM(R130:R159)</f>
        <v>0</v>
      </c>
      <c r="S129" s="228"/>
      <c r="T129" s="230">
        <f>SUM(T130:T159)</f>
        <v>30.174999999999997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88</v>
      </c>
      <c r="AT129" s="232" t="s">
        <v>79</v>
      </c>
      <c r="AU129" s="232" t="s">
        <v>88</v>
      </c>
      <c r="AY129" s="231" t="s">
        <v>129</v>
      </c>
      <c r="BK129" s="233">
        <f>SUM(BK130:BK159)</f>
        <v>0</v>
      </c>
    </row>
    <row r="130" s="2" customFormat="1" ht="16.5" customHeight="1">
      <c r="A130" s="38"/>
      <c r="B130" s="39"/>
      <c r="C130" s="236" t="s">
        <v>88</v>
      </c>
      <c r="D130" s="236" t="s">
        <v>131</v>
      </c>
      <c r="E130" s="237" t="s">
        <v>142</v>
      </c>
      <c r="F130" s="238" t="s">
        <v>143</v>
      </c>
      <c r="G130" s="239" t="s">
        <v>144</v>
      </c>
      <c r="H130" s="240">
        <v>85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45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0.35499999999999998</v>
      </c>
      <c r="T130" s="247">
        <f>S130*H130</f>
        <v>30.174999999999997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135</v>
      </c>
      <c r="AT130" s="248" t="s">
        <v>131</v>
      </c>
      <c r="AU130" s="248" t="s">
        <v>90</v>
      </c>
      <c r="AY130" s="17" t="s">
        <v>129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88</v>
      </c>
      <c r="BK130" s="249">
        <f>ROUND(I130*H130,2)</f>
        <v>0</v>
      </c>
      <c r="BL130" s="17" t="s">
        <v>135</v>
      </c>
      <c r="BM130" s="248" t="s">
        <v>292</v>
      </c>
    </row>
    <row r="131" s="2" customFormat="1">
      <c r="A131" s="38"/>
      <c r="B131" s="39"/>
      <c r="C131" s="40"/>
      <c r="D131" s="250" t="s">
        <v>137</v>
      </c>
      <c r="E131" s="40"/>
      <c r="F131" s="251" t="s">
        <v>146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90</v>
      </c>
    </row>
    <row r="132" s="2" customFormat="1" ht="24" customHeight="1">
      <c r="A132" s="38"/>
      <c r="B132" s="39"/>
      <c r="C132" s="236" t="s">
        <v>90</v>
      </c>
      <c r="D132" s="236" t="s">
        <v>131</v>
      </c>
      <c r="E132" s="237" t="s">
        <v>201</v>
      </c>
      <c r="F132" s="238" t="s">
        <v>202</v>
      </c>
      <c r="G132" s="239" t="s">
        <v>150</v>
      </c>
      <c r="H132" s="240">
        <v>43.335000000000001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135</v>
      </c>
      <c r="AT132" s="248" t="s">
        <v>131</v>
      </c>
      <c r="AU132" s="248" t="s">
        <v>90</v>
      </c>
      <c r="AY132" s="17" t="s">
        <v>129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88</v>
      </c>
      <c r="BK132" s="249">
        <f>ROUND(I132*H132,2)</f>
        <v>0</v>
      </c>
      <c r="BL132" s="17" t="s">
        <v>135</v>
      </c>
      <c r="BM132" s="248" t="s">
        <v>293</v>
      </c>
    </row>
    <row r="133" s="2" customFormat="1">
      <c r="A133" s="38"/>
      <c r="B133" s="39"/>
      <c r="C133" s="40"/>
      <c r="D133" s="250" t="s">
        <v>137</v>
      </c>
      <c r="E133" s="40"/>
      <c r="F133" s="251" t="s">
        <v>204</v>
      </c>
      <c r="G133" s="40"/>
      <c r="H133" s="40"/>
      <c r="I133" s="144"/>
      <c r="J133" s="40"/>
      <c r="K133" s="40"/>
      <c r="L133" s="44"/>
      <c r="M133" s="252"/>
      <c r="N133" s="25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90</v>
      </c>
    </row>
    <row r="134" s="14" customFormat="1">
      <c r="A134" s="14"/>
      <c r="B134" s="264"/>
      <c r="C134" s="265"/>
      <c r="D134" s="250" t="s">
        <v>139</v>
      </c>
      <c r="E134" s="266" t="s">
        <v>1</v>
      </c>
      <c r="F134" s="267" t="s">
        <v>294</v>
      </c>
      <c r="G134" s="265"/>
      <c r="H134" s="268">
        <v>17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139</v>
      </c>
      <c r="AU134" s="274" t="s">
        <v>90</v>
      </c>
      <c r="AV134" s="14" t="s">
        <v>90</v>
      </c>
      <c r="AW134" s="14" t="s">
        <v>36</v>
      </c>
      <c r="AX134" s="14" t="s">
        <v>80</v>
      </c>
      <c r="AY134" s="274" t="s">
        <v>129</v>
      </c>
    </row>
    <row r="135" s="14" customFormat="1">
      <c r="A135" s="14"/>
      <c r="B135" s="264"/>
      <c r="C135" s="265"/>
      <c r="D135" s="250" t="s">
        <v>139</v>
      </c>
      <c r="E135" s="266" t="s">
        <v>1</v>
      </c>
      <c r="F135" s="267" t="s">
        <v>295</v>
      </c>
      <c r="G135" s="265"/>
      <c r="H135" s="268">
        <v>10.810000000000001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139</v>
      </c>
      <c r="AU135" s="274" t="s">
        <v>90</v>
      </c>
      <c r="AV135" s="14" t="s">
        <v>90</v>
      </c>
      <c r="AW135" s="14" t="s">
        <v>36</v>
      </c>
      <c r="AX135" s="14" t="s">
        <v>80</v>
      </c>
      <c r="AY135" s="274" t="s">
        <v>129</v>
      </c>
    </row>
    <row r="136" s="14" customFormat="1">
      <c r="A136" s="14"/>
      <c r="B136" s="264"/>
      <c r="C136" s="265"/>
      <c r="D136" s="250" t="s">
        <v>139</v>
      </c>
      <c r="E136" s="266" t="s">
        <v>1</v>
      </c>
      <c r="F136" s="267" t="s">
        <v>296</v>
      </c>
      <c r="G136" s="265"/>
      <c r="H136" s="268">
        <v>15.525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139</v>
      </c>
      <c r="AU136" s="274" t="s">
        <v>90</v>
      </c>
      <c r="AV136" s="14" t="s">
        <v>90</v>
      </c>
      <c r="AW136" s="14" t="s">
        <v>36</v>
      </c>
      <c r="AX136" s="14" t="s">
        <v>80</v>
      </c>
      <c r="AY136" s="274" t="s">
        <v>129</v>
      </c>
    </row>
    <row r="137" s="15" customFormat="1">
      <c r="A137" s="15"/>
      <c r="B137" s="287"/>
      <c r="C137" s="288"/>
      <c r="D137" s="250" t="s">
        <v>139</v>
      </c>
      <c r="E137" s="289" t="s">
        <v>1</v>
      </c>
      <c r="F137" s="290" t="s">
        <v>207</v>
      </c>
      <c r="G137" s="288"/>
      <c r="H137" s="291">
        <v>43.335000000000001</v>
      </c>
      <c r="I137" s="292"/>
      <c r="J137" s="288"/>
      <c r="K137" s="288"/>
      <c r="L137" s="293"/>
      <c r="M137" s="294"/>
      <c r="N137" s="295"/>
      <c r="O137" s="295"/>
      <c r="P137" s="295"/>
      <c r="Q137" s="295"/>
      <c r="R137" s="295"/>
      <c r="S137" s="295"/>
      <c r="T137" s="29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7" t="s">
        <v>139</v>
      </c>
      <c r="AU137" s="297" t="s">
        <v>90</v>
      </c>
      <c r="AV137" s="15" t="s">
        <v>135</v>
      </c>
      <c r="AW137" s="15" t="s">
        <v>36</v>
      </c>
      <c r="AX137" s="15" t="s">
        <v>88</v>
      </c>
      <c r="AY137" s="297" t="s">
        <v>129</v>
      </c>
    </row>
    <row r="138" s="2" customFormat="1" ht="24" customHeight="1">
      <c r="A138" s="38"/>
      <c r="B138" s="39"/>
      <c r="C138" s="236" t="s">
        <v>147</v>
      </c>
      <c r="D138" s="236" t="s">
        <v>131</v>
      </c>
      <c r="E138" s="237" t="s">
        <v>221</v>
      </c>
      <c r="F138" s="238" t="s">
        <v>222</v>
      </c>
      <c r="G138" s="239" t="s">
        <v>150</v>
      </c>
      <c r="H138" s="240">
        <v>7.7800000000000002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45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135</v>
      </c>
      <c r="AT138" s="248" t="s">
        <v>131</v>
      </c>
      <c r="AU138" s="248" t="s">
        <v>90</v>
      </c>
      <c r="AY138" s="17" t="s">
        <v>129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88</v>
      </c>
      <c r="BK138" s="249">
        <f>ROUND(I138*H138,2)</f>
        <v>0</v>
      </c>
      <c r="BL138" s="17" t="s">
        <v>135</v>
      </c>
      <c r="BM138" s="248" t="s">
        <v>297</v>
      </c>
    </row>
    <row r="139" s="2" customFormat="1">
      <c r="A139" s="38"/>
      <c r="B139" s="39"/>
      <c r="C139" s="40"/>
      <c r="D139" s="250" t="s">
        <v>137</v>
      </c>
      <c r="E139" s="40"/>
      <c r="F139" s="251" t="s">
        <v>224</v>
      </c>
      <c r="G139" s="40"/>
      <c r="H139" s="40"/>
      <c r="I139" s="144"/>
      <c r="J139" s="40"/>
      <c r="K139" s="40"/>
      <c r="L139" s="44"/>
      <c r="M139" s="252"/>
      <c r="N139" s="25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90</v>
      </c>
    </row>
    <row r="140" s="2" customFormat="1">
      <c r="A140" s="38"/>
      <c r="B140" s="39"/>
      <c r="C140" s="40"/>
      <c r="D140" s="250" t="s">
        <v>186</v>
      </c>
      <c r="E140" s="40"/>
      <c r="F140" s="286" t="s">
        <v>225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186</v>
      </c>
      <c r="AU140" s="17" t="s">
        <v>90</v>
      </c>
    </row>
    <row r="141" s="14" customFormat="1">
      <c r="A141" s="14"/>
      <c r="B141" s="264"/>
      <c r="C141" s="265"/>
      <c r="D141" s="250" t="s">
        <v>139</v>
      </c>
      <c r="E141" s="266" t="s">
        <v>1</v>
      </c>
      <c r="F141" s="267" t="s">
        <v>298</v>
      </c>
      <c r="G141" s="265"/>
      <c r="H141" s="268">
        <v>1.8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139</v>
      </c>
      <c r="AU141" s="274" t="s">
        <v>90</v>
      </c>
      <c r="AV141" s="14" t="s">
        <v>90</v>
      </c>
      <c r="AW141" s="14" t="s">
        <v>36</v>
      </c>
      <c r="AX141" s="14" t="s">
        <v>80</v>
      </c>
      <c r="AY141" s="274" t="s">
        <v>129</v>
      </c>
    </row>
    <row r="142" s="14" customFormat="1">
      <c r="A142" s="14"/>
      <c r="B142" s="264"/>
      <c r="C142" s="265"/>
      <c r="D142" s="250" t="s">
        <v>139</v>
      </c>
      <c r="E142" s="266" t="s">
        <v>1</v>
      </c>
      <c r="F142" s="267" t="s">
        <v>299</v>
      </c>
      <c r="G142" s="265"/>
      <c r="H142" s="268">
        <v>5.9800000000000004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139</v>
      </c>
      <c r="AU142" s="274" t="s">
        <v>90</v>
      </c>
      <c r="AV142" s="14" t="s">
        <v>90</v>
      </c>
      <c r="AW142" s="14" t="s">
        <v>36</v>
      </c>
      <c r="AX142" s="14" t="s">
        <v>80</v>
      </c>
      <c r="AY142" s="274" t="s">
        <v>129</v>
      </c>
    </row>
    <row r="143" s="15" customFormat="1">
      <c r="A143" s="15"/>
      <c r="B143" s="287"/>
      <c r="C143" s="288"/>
      <c r="D143" s="250" t="s">
        <v>139</v>
      </c>
      <c r="E143" s="289" t="s">
        <v>1</v>
      </c>
      <c r="F143" s="290" t="s">
        <v>207</v>
      </c>
      <c r="G143" s="288"/>
      <c r="H143" s="291">
        <v>7.7800000000000002</v>
      </c>
      <c r="I143" s="292"/>
      <c r="J143" s="288"/>
      <c r="K143" s="288"/>
      <c r="L143" s="293"/>
      <c r="M143" s="294"/>
      <c r="N143" s="295"/>
      <c r="O143" s="295"/>
      <c r="P143" s="295"/>
      <c r="Q143" s="295"/>
      <c r="R143" s="295"/>
      <c r="S143" s="295"/>
      <c r="T143" s="29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7" t="s">
        <v>139</v>
      </c>
      <c r="AU143" s="297" t="s">
        <v>90</v>
      </c>
      <c r="AV143" s="15" t="s">
        <v>135</v>
      </c>
      <c r="AW143" s="15" t="s">
        <v>36</v>
      </c>
      <c r="AX143" s="15" t="s">
        <v>88</v>
      </c>
      <c r="AY143" s="297" t="s">
        <v>129</v>
      </c>
    </row>
    <row r="144" s="2" customFormat="1" ht="16.5" customHeight="1">
      <c r="A144" s="38"/>
      <c r="B144" s="39"/>
      <c r="C144" s="236" t="s">
        <v>135</v>
      </c>
      <c r="D144" s="236" t="s">
        <v>131</v>
      </c>
      <c r="E144" s="237" t="s">
        <v>300</v>
      </c>
      <c r="F144" s="238" t="s">
        <v>301</v>
      </c>
      <c r="G144" s="239" t="s">
        <v>144</v>
      </c>
      <c r="H144" s="240">
        <v>31.219999999999999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45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135</v>
      </c>
      <c r="AT144" s="248" t="s">
        <v>131</v>
      </c>
      <c r="AU144" s="248" t="s">
        <v>90</v>
      </c>
      <c r="AY144" s="17" t="s">
        <v>129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88</v>
      </c>
      <c r="BK144" s="249">
        <f>ROUND(I144*H144,2)</f>
        <v>0</v>
      </c>
      <c r="BL144" s="17" t="s">
        <v>135</v>
      </c>
      <c r="BM144" s="248" t="s">
        <v>302</v>
      </c>
    </row>
    <row r="145" s="2" customFormat="1">
      <c r="A145" s="38"/>
      <c r="B145" s="39"/>
      <c r="C145" s="40"/>
      <c r="D145" s="250" t="s">
        <v>137</v>
      </c>
      <c r="E145" s="40"/>
      <c r="F145" s="251" t="s">
        <v>303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90</v>
      </c>
    </row>
    <row r="146" s="14" customFormat="1">
      <c r="A146" s="14"/>
      <c r="B146" s="264"/>
      <c r="C146" s="265"/>
      <c r="D146" s="250" t="s">
        <v>139</v>
      </c>
      <c r="E146" s="266" t="s">
        <v>1</v>
      </c>
      <c r="F146" s="267" t="s">
        <v>304</v>
      </c>
      <c r="G146" s="265"/>
      <c r="H146" s="268">
        <v>16.5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139</v>
      </c>
      <c r="AU146" s="274" t="s">
        <v>90</v>
      </c>
      <c r="AV146" s="14" t="s">
        <v>90</v>
      </c>
      <c r="AW146" s="14" t="s">
        <v>36</v>
      </c>
      <c r="AX146" s="14" t="s">
        <v>80</v>
      </c>
      <c r="AY146" s="274" t="s">
        <v>129</v>
      </c>
    </row>
    <row r="147" s="14" customFormat="1">
      <c r="A147" s="14"/>
      <c r="B147" s="264"/>
      <c r="C147" s="265"/>
      <c r="D147" s="250" t="s">
        <v>139</v>
      </c>
      <c r="E147" s="266" t="s">
        <v>1</v>
      </c>
      <c r="F147" s="267" t="s">
        <v>305</v>
      </c>
      <c r="G147" s="265"/>
      <c r="H147" s="268">
        <v>14.720000000000001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139</v>
      </c>
      <c r="AU147" s="274" t="s">
        <v>90</v>
      </c>
      <c r="AV147" s="14" t="s">
        <v>90</v>
      </c>
      <c r="AW147" s="14" t="s">
        <v>36</v>
      </c>
      <c r="AX147" s="14" t="s">
        <v>80</v>
      </c>
      <c r="AY147" s="274" t="s">
        <v>129</v>
      </c>
    </row>
    <row r="148" s="15" customFormat="1">
      <c r="A148" s="15"/>
      <c r="B148" s="287"/>
      <c r="C148" s="288"/>
      <c r="D148" s="250" t="s">
        <v>139</v>
      </c>
      <c r="E148" s="289" t="s">
        <v>1</v>
      </c>
      <c r="F148" s="290" t="s">
        <v>207</v>
      </c>
      <c r="G148" s="288"/>
      <c r="H148" s="291">
        <v>31.219999999999999</v>
      </c>
      <c r="I148" s="292"/>
      <c r="J148" s="288"/>
      <c r="K148" s="288"/>
      <c r="L148" s="293"/>
      <c r="M148" s="294"/>
      <c r="N148" s="295"/>
      <c r="O148" s="295"/>
      <c r="P148" s="295"/>
      <c r="Q148" s="295"/>
      <c r="R148" s="295"/>
      <c r="S148" s="295"/>
      <c r="T148" s="29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7" t="s">
        <v>139</v>
      </c>
      <c r="AU148" s="297" t="s">
        <v>90</v>
      </c>
      <c r="AV148" s="15" t="s">
        <v>135</v>
      </c>
      <c r="AW148" s="15" t="s">
        <v>36</v>
      </c>
      <c r="AX148" s="15" t="s">
        <v>88</v>
      </c>
      <c r="AY148" s="297" t="s">
        <v>129</v>
      </c>
    </row>
    <row r="149" s="2" customFormat="1" ht="16.5" customHeight="1">
      <c r="A149" s="38"/>
      <c r="B149" s="39"/>
      <c r="C149" s="236" t="s">
        <v>161</v>
      </c>
      <c r="D149" s="236" t="s">
        <v>131</v>
      </c>
      <c r="E149" s="237" t="s">
        <v>172</v>
      </c>
      <c r="F149" s="238" t="s">
        <v>173</v>
      </c>
      <c r="G149" s="239" t="s">
        <v>144</v>
      </c>
      <c r="H149" s="240">
        <v>27.600000000000001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45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135</v>
      </c>
      <c r="AT149" s="248" t="s">
        <v>131</v>
      </c>
      <c r="AU149" s="248" t="s">
        <v>90</v>
      </c>
      <c r="AY149" s="17" t="s">
        <v>129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88</v>
      </c>
      <c r="BK149" s="249">
        <f>ROUND(I149*H149,2)</f>
        <v>0</v>
      </c>
      <c r="BL149" s="17" t="s">
        <v>135</v>
      </c>
      <c r="BM149" s="248" t="s">
        <v>306</v>
      </c>
    </row>
    <row r="150" s="2" customFormat="1">
      <c r="A150" s="38"/>
      <c r="B150" s="39"/>
      <c r="C150" s="40"/>
      <c r="D150" s="250" t="s">
        <v>137</v>
      </c>
      <c r="E150" s="40"/>
      <c r="F150" s="251" t="s">
        <v>175</v>
      </c>
      <c r="G150" s="40"/>
      <c r="H150" s="40"/>
      <c r="I150" s="144"/>
      <c r="J150" s="40"/>
      <c r="K150" s="40"/>
      <c r="L150" s="44"/>
      <c r="M150" s="252"/>
      <c r="N150" s="25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90</v>
      </c>
    </row>
    <row r="151" s="14" customFormat="1">
      <c r="A151" s="14"/>
      <c r="B151" s="264"/>
      <c r="C151" s="265"/>
      <c r="D151" s="250" t="s">
        <v>139</v>
      </c>
      <c r="E151" s="266" t="s">
        <v>1</v>
      </c>
      <c r="F151" s="267" t="s">
        <v>307</v>
      </c>
      <c r="G151" s="265"/>
      <c r="H151" s="268">
        <v>20.699999999999999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139</v>
      </c>
      <c r="AU151" s="274" t="s">
        <v>90</v>
      </c>
      <c r="AV151" s="14" t="s">
        <v>90</v>
      </c>
      <c r="AW151" s="14" t="s">
        <v>36</v>
      </c>
      <c r="AX151" s="14" t="s">
        <v>80</v>
      </c>
      <c r="AY151" s="274" t="s">
        <v>129</v>
      </c>
    </row>
    <row r="152" s="14" customFormat="1">
      <c r="A152" s="14"/>
      <c r="B152" s="264"/>
      <c r="C152" s="265"/>
      <c r="D152" s="250" t="s">
        <v>139</v>
      </c>
      <c r="E152" s="266" t="s">
        <v>1</v>
      </c>
      <c r="F152" s="267" t="s">
        <v>308</v>
      </c>
      <c r="G152" s="265"/>
      <c r="H152" s="268">
        <v>6.9000000000000004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139</v>
      </c>
      <c r="AU152" s="274" t="s">
        <v>90</v>
      </c>
      <c r="AV152" s="14" t="s">
        <v>90</v>
      </c>
      <c r="AW152" s="14" t="s">
        <v>36</v>
      </c>
      <c r="AX152" s="14" t="s">
        <v>80</v>
      </c>
      <c r="AY152" s="274" t="s">
        <v>129</v>
      </c>
    </row>
    <row r="153" s="15" customFormat="1">
      <c r="A153" s="15"/>
      <c r="B153" s="287"/>
      <c r="C153" s="288"/>
      <c r="D153" s="250" t="s">
        <v>139</v>
      </c>
      <c r="E153" s="289" t="s">
        <v>1</v>
      </c>
      <c r="F153" s="290" t="s">
        <v>207</v>
      </c>
      <c r="G153" s="288"/>
      <c r="H153" s="291">
        <v>27.600000000000001</v>
      </c>
      <c r="I153" s="292"/>
      <c r="J153" s="288"/>
      <c r="K153" s="288"/>
      <c r="L153" s="293"/>
      <c r="M153" s="294"/>
      <c r="N153" s="295"/>
      <c r="O153" s="295"/>
      <c r="P153" s="295"/>
      <c r="Q153" s="295"/>
      <c r="R153" s="295"/>
      <c r="S153" s="295"/>
      <c r="T153" s="29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7" t="s">
        <v>139</v>
      </c>
      <c r="AU153" s="297" t="s">
        <v>90</v>
      </c>
      <c r="AV153" s="15" t="s">
        <v>135</v>
      </c>
      <c r="AW153" s="15" t="s">
        <v>36</v>
      </c>
      <c r="AX153" s="15" t="s">
        <v>88</v>
      </c>
      <c r="AY153" s="297" t="s">
        <v>129</v>
      </c>
    </row>
    <row r="154" s="2" customFormat="1" ht="24" customHeight="1">
      <c r="A154" s="38"/>
      <c r="B154" s="39"/>
      <c r="C154" s="236" t="s">
        <v>171</v>
      </c>
      <c r="D154" s="236" t="s">
        <v>131</v>
      </c>
      <c r="E154" s="237" t="s">
        <v>234</v>
      </c>
      <c r="F154" s="238" t="s">
        <v>235</v>
      </c>
      <c r="G154" s="239" t="s">
        <v>150</v>
      </c>
      <c r="H154" s="240">
        <v>34.168999999999997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45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135</v>
      </c>
      <c r="AT154" s="248" t="s">
        <v>131</v>
      </c>
      <c r="AU154" s="248" t="s">
        <v>90</v>
      </c>
      <c r="AY154" s="17" t="s">
        <v>129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88</v>
      </c>
      <c r="BK154" s="249">
        <f>ROUND(I154*H154,2)</f>
        <v>0</v>
      </c>
      <c r="BL154" s="17" t="s">
        <v>135</v>
      </c>
      <c r="BM154" s="248" t="s">
        <v>309</v>
      </c>
    </row>
    <row r="155" s="14" customFormat="1">
      <c r="A155" s="14"/>
      <c r="B155" s="264"/>
      <c r="C155" s="265"/>
      <c r="D155" s="250" t="s">
        <v>139</v>
      </c>
      <c r="E155" s="266" t="s">
        <v>1</v>
      </c>
      <c r="F155" s="267" t="s">
        <v>310</v>
      </c>
      <c r="G155" s="265"/>
      <c r="H155" s="268">
        <v>17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139</v>
      </c>
      <c r="AU155" s="274" t="s">
        <v>90</v>
      </c>
      <c r="AV155" s="14" t="s">
        <v>90</v>
      </c>
      <c r="AW155" s="14" t="s">
        <v>36</v>
      </c>
      <c r="AX155" s="14" t="s">
        <v>80</v>
      </c>
      <c r="AY155" s="274" t="s">
        <v>129</v>
      </c>
    </row>
    <row r="156" s="14" customFormat="1">
      <c r="A156" s="14"/>
      <c r="B156" s="264"/>
      <c r="C156" s="265"/>
      <c r="D156" s="250" t="s">
        <v>139</v>
      </c>
      <c r="E156" s="266" t="s">
        <v>1</v>
      </c>
      <c r="F156" s="267" t="s">
        <v>311</v>
      </c>
      <c r="G156" s="265"/>
      <c r="H156" s="268">
        <v>1.2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139</v>
      </c>
      <c r="AU156" s="274" t="s">
        <v>90</v>
      </c>
      <c r="AV156" s="14" t="s">
        <v>90</v>
      </c>
      <c r="AW156" s="14" t="s">
        <v>36</v>
      </c>
      <c r="AX156" s="14" t="s">
        <v>80</v>
      </c>
      <c r="AY156" s="274" t="s">
        <v>129</v>
      </c>
    </row>
    <row r="157" s="14" customFormat="1">
      <c r="A157" s="14"/>
      <c r="B157" s="264"/>
      <c r="C157" s="265"/>
      <c r="D157" s="250" t="s">
        <v>139</v>
      </c>
      <c r="E157" s="266" t="s">
        <v>1</v>
      </c>
      <c r="F157" s="267" t="s">
        <v>295</v>
      </c>
      <c r="G157" s="265"/>
      <c r="H157" s="268">
        <v>10.810000000000001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139</v>
      </c>
      <c r="AU157" s="274" t="s">
        <v>90</v>
      </c>
      <c r="AV157" s="14" t="s">
        <v>90</v>
      </c>
      <c r="AW157" s="14" t="s">
        <v>36</v>
      </c>
      <c r="AX157" s="14" t="s">
        <v>80</v>
      </c>
      <c r="AY157" s="274" t="s">
        <v>129</v>
      </c>
    </row>
    <row r="158" s="14" customFormat="1">
      <c r="A158" s="14"/>
      <c r="B158" s="264"/>
      <c r="C158" s="265"/>
      <c r="D158" s="250" t="s">
        <v>139</v>
      </c>
      <c r="E158" s="266" t="s">
        <v>1</v>
      </c>
      <c r="F158" s="267" t="s">
        <v>312</v>
      </c>
      <c r="G158" s="265"/>
      <c r="H158" s="268">
        <v>5.1589999999999998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4" t="s">
        <v>139</v>
      </c>
      <c r="AU158" s="274" t="s">
        <v>90</v>
      </c>
      <c r="AV158" s="14" t="s">
        <v>90</v>
      </c>
      <c r="AW158" s="14" t="s">
        <v>36</v>
      </c>
      <c r="AX158" s="14" t="s">
        <v>80</v>
      </c>
      <c r="AY158" s="274" t="s">
        <v>129</v>
      </c>
    </row>
    <row r="159" s="15" customFormat="1">
      <c r="A159" s="15"/>
      <c r="B159" s="287"/>
      <c r="C159" s="288"/>
      <c r="D159" s="250" t="s">
        <v>139</v>
      </c>
      <c r="E159" s="289" t="s">
        <v>1</v>
      </c>
      <c r="F159" s="290" t="s">
        <v>207</v>
      </c>
      <c r="G159" s="288"/>
      <c r="H159" s="291">
        <v>34.168999999999997</v>
      </c>
      <c r="I159" s="292"/>
      <c r="J159" s="288"/>
      <c r="K159" s="288"/>
      <c r="L159" s="293"/>
      <c r="M159" s="294"/>
      <c r="N159" s="295"/>
      <c r="O159" s="295"/>
      <c r="P159" s="295"/>
      <c r="Q159" s="295"/>
      <c r="R159" s="295"/>
      <c r="S159" s="295"/>
      <c r="T159" s="29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7" t="s">
        <v>139</v>
      </c>
      <c r="AU159" s="297" t="s">
        <v>90</v>
      </c>
      <c r="AV159" s="15" t="s">
        <v>135</v>
      </c>
      <c r="AW159" s="15" t="s">
        <v>36</v>
      </c>
      <c r="AX159" s="15" t="s">
        <v>88</v>
      </c>
      <c r="AY159" s="297" t="s">
        <v>129</v>
      </c>
    </row>
    <row r="160" s="12" customFormat="1" ht="22.8" customHeight="1">
      <c r="A160" s="12"/>
      <c r="B160" s="220"/>
      <c r="C160" s="221"/>
      <c r="D160" s="222" t="s">
        <v>79</v>
      </c>
      <c r="E160" s="234" t="s">
        <v>90</v>
      </c>
      <c r="F160" s="234" t="s">
        <v>313</v>
      </c>
      <c r="G160" s="221"/>
      <c r="H160" s="221"/>
      <c r="I160" s="224"/>
      <c r="J160" s="235">
        <f>BK160</f>
        <v>0</v>
      </c>
      <c r="K160" s="221"/>
      <c r="L160" s="226"/>
      <c r="M160" s="227"/>
      <c r="N160" s="228"/>
      <c r="O160" s="228"/>
      <c r="P160" s="229">
        <f>SUM(P161:P164)</f>
        <v>0</v>
      </c>
      <c r="Q160" s="228"/>
      <c r="R160" s="229">
        <f>SUM(R161:R164)</f>
        <v>5.5260000000000007</v>
      </c>
      <c r="S160" s="228"/>
      <c r="T160" s="230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88</v>
      </c>
      <c r="AT160" s="232" t="s">
        <v>79</v>
      </c>
      <c r="AU160" s="232" t="s">
        <v>88</v>
      </c>
      <c r="AY160" s="231" t="s">
        <v>129</v>
      </c>
      <c r="BK160" s="233">
        <f>SUM(BK161:BK164)</f>
        <v>0</v>
      </c>
    </row>
    <row r="161" s="2" customFormat="1" ht="24" customHeight="1">
      <c r="A161" s="38"/>
      <c r="B161" s="39"/>
      <c r="C161" s="236" t="s">
        <v>178</v>
      </c>
      <c r="D161" s="236" t="s">
        <v>131</v>
      </c>
      <c r="E161" s="237" t="s">
        <v>314</v>
      </c>
      <c r="F161" s="238" t="s">
        <v>315</v>
      </c>
      <c r="G161" s="239" t="s">
        <v>144</v>
      </c>
      <c r="H161" s="240">
        <v>12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0.108</v>
      </c>
      <c r="R161" s="246">
        <f>Q161*H161</f>
        <v>1.296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135</v>
      </c>
      <c r="AT161" s="248" t="s">
        <v>131</v>
      </c>
      <c r="AU161" s="248" t="s">
        <v>90</v>
      </c>
      <c r="AY161" s="17" t="s">
        <v>129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88</v>
      </c>
      <c r="BK161" s="249">
        <f>ROUND(I161*H161,2)</f>
        <v>0</v>
      </c>
      <c r="BL161" s="17" t="s">
        <v>135</v>
      </c>
      <c r="BM161" s="248" t="s">
        <v>316</v>
      </c>
    </row>
    <row r="162" s="2" customFormat="1">
      <c r="A162" s="38"/>
      <c r="B162" s="39"/>
      <c r="C162" s="40"/>
      <c r="D162" s="250" t="s">
        <v>137</v>
      </c>
      <c r="E162" s="40"/>
      <c r="F162" s="251" t="s">
        <v>317</v>
      </c>
      <c r="G162" s="40"/>
      <c r="H162" s="40"/>
      <c r="I162" s="14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90</v>
      </c>
    </row>
    <row r="163" s="2" customFormat="1" ht="16.5" customHeight="1">
      <c r="A163" s="38"/>
      <c r="B163" s="39"/>
      <c r="C163" s="275" t="s">
        <v>166</v>
      </c>
      <c r="D163" s="275" t="s">
        <v>162</v>
      </c>
      <c r="E163" s="276" t="s">
        <v>318</v>
      </c>
      <c r="F163" s="277" t="s">
        <v>319</v>
      </c>
      <c r="G163" s="278" t="s">
        <v>320</v>
      </c>
      <c r="H163" s="279">
        <v>2</v>
      </c>
      <c r="I163" s="280"/>
      <c r="J163" s="281">
        <f>ROUND(I163*H163,2)</f>
        <v>0</v>
      </c>
      <c r="K163" s="282"/>
      <c r="L163" s="283"/>
      <c r="M163" s="284" t="s">
        <v>1</v>
      </c>
      <c r="N163" s="285" t="s">
        <v>45</v>
      </c>
      <c r="O163" s="91"/>
      <c r="P163" s="246">
        <f>O163*H163</f>
        <v>0</v>
      </c>
      <c r="Q163" s="246">
        <v>2.1150000000000002</v>
      </c>
      <c r="R163" s="246">
        <f>Q163*H163</f>
        <v>4.2300000000000004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166</v>
      </c>
      <c r="AT163" s="248" t="s">
        <v>162</v>
      </c>
      <c r="AU163" s="248" t="s">
        <v>90</v>
      </c>
      <c r="AY163" s="17" t="s">
        <v>129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88</v>
      </c>
      <c r="BK163" s="249">
        <f>ROUND(I163*H163,2)</f>
        <v>0</v>
      </c>
      <c r="BL163" s="17" t="s">
        <v>135</v>
      </c>
      <c r="BM163" s="248" t="s">
        <v>321</v>
      </c>
    </row>
    <row r="164" s="2" customFormat="1">
      <c r="A164" s="38"/>
      <c r="B164" s="39"/>
      <c r="C164" s="40"/>
      <c r="D164" s="250" t="s">
        <v>137</v>
      </c>
      <c r="E164" s="40"/>
      <c r="F164" s="251" t="s">
        <v>322</v>
      </c>
      <c r="G164" s="40"/>
      <c r="H164" s="40"/>
      <c r="I164" s="144"/>
      <c r="J164" s="40"/>
      <c r="K164" s="40"/>
      <c r="L164" s="44"/>
      <c r="M164" s="252"/>
      <c r="N164" s="25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90</v>
      </c>
    </row>
    <row r="165" s="12" customFormat="1" ht="22.8" customHeight="1">
      <c r="A165" s="12"/>
      <c r="B165" s="220"/>
      <c r="C165" s="221"/>
      <c r="D165" s="222" t="s">
        <v>79</v>
      </c>
      <c r="E165" s="234" t="s">
        <v>147</v>
      </c>
      <c r="F165" s="234" t="s">
        <v>323</v>
      </c>
      <c r="G165" s="221"/>
      <c r="H165" s="221"/>
      <c r="I165" s="224"/>
      <c r="J165" s="235">
        <f>BK165</f>
        <v>0</v>
      </c>
      <c r="K165" s="221"/>
      <c r="L165" s="226"/>
      <c r="M165" s="227"/>
      <c r="N165" s="228"/>
      <c r="O165" s="228"/>
      <c r="P165" s="229">
        <f>SUM(P166:P178)</f>
        <v>0</v>
      </c>
      <c r="Q165" s="228"/>
      <c r="R165" s="229">
        <f>SUM(R166:R178)</f>
        <v>0.1928608</v>
      </c>
      <c r="S165" s="228"/>
      <c r="T165" s="230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1" t="s">
        <v>88</v>
      </c>
      <c r="AT165" s="232" t="s">
        <v>79</v>
      </c>
      <c r="AU165" s="232" t="s">
        <v>88</v>
      </c>
      <c r="AY165" s="231" t="s">
        <v>129</v>
      </c>
      <c r="BK165" s="233">
        <f>SUM(BK166:BK178)</f>
        <v>0</v>
      </c>
    </row>
    <row r="166" s="2" customFormat="1" ht="24" customHeight="1">
      <c r="A166" s="38"/>
      <c r="B166" s="39"/>
      <c r="C166" s="236" t="s">
        <v>189</v>
      </c>
      <c r="D166" s="236" t="s">
        <v>131</v>
      </c>
      <c r="E166" s="237" t="s">
        <v>324</v>
      </c>
      <c r="F166" s="238" t="s">
        <v>325</v>
      </c>
      <c r="G166" s="239" t="s">
        <v>264</v>
      </c>
      <c r="H166" s="240">
        <v>0.17599999999999999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45</v>
      </c>
      <c r="O166" s="91"/>
      <c r="P166" s="246">
        <f>O166*H166</f>
        <v>0</v>
      </c>
      <c r="Q166" s="246">
        <v>1.0958000000000001</v>
      </c>
      <c r="R166" s="246">
        <f>Q166*H166</f>
        <v>0.1928608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135</v>
      </c>
      <c r="AT166" s="248" t="s">
        <v>131</v>
      </c>
      <c r="AU166" s="248" t="s">
        <v>90</v>
      </c>
      <c r="AY166" s="17" t="s">
        <v>129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88</v>
      </c>
      <c r="BK166" s="249">
        <f>ROUND(I166*H166,2)</f>
        <v>0</v>
      </c>
      <c r="BL166" s="17" t="s">
        <v>135</v>
      </c>
      <c r="BM166" s="248" t="s">
        <v>326</v>
      </c>
    </row>
    <row r="167" s="2" customFormat="1">
      <c r="A167" s="38"/>
      <c r="B167" s="39"/>
      <c r="C167" s="40"/>
      <c r="D167" s="250" t="s">
        <v>137</v>
      </c>
      <c r="E167" s="40"/>
      <c r="F167" s="251" t="s">
        <v>327</v>
      </c>
      <c r="G167" s="40"/>
      <c r="H167" s="40"/>
      <c r="I167" s="144"/>
      <c r="J167" s="40"/>
      <c r="K167" s="40"/>
      <c r="L167" s="44"/>
      <c r="M167" s="252"/>
      <c r="N167" s="25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90</v>
      </c>
    </row>
    <row r="168" s="14" customFormat="1">
      <c r="A168" s="14"/>
      <c r="B168" s="264"/>
      <c r="C168" s="265"/>
      <c r="D168" s="250" t="s">
        <v>139</v>
      </c>
      <c r="E168" s="266" t="s">
        <v>1</v>
      </c>
      <c r="F168" s="267" t="s">
        <v>328</v>
      </c>
      <c r="G168" s="265"/>
      <c r="H168" s="268">
        <v>0.17599999999999999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4" t="s">
        <v>139</v>
      </c>
      <c r="AU168" s="274" t="s">
        <v>90</v>
      </c>
      <c r="AV168" s="14" t="s">
        <v>90</v>
      </c>
      <c r="AW168" s="14" t="s">
        <v>36</v>
      </c>
      <c r="AX168" s="14" t="s">
        <v>88</v>
      </c>
      <c r="AY168" s="274" t="s">
        <v>129</v>
      </c>
    </row>
    <row r="169" s="13" customFormat="1">
      <c r="A169" s="13"/>
      <c r="B169" s="254"/>
      <c r="C169" s="255"/>
      <c r="D169" s="250" t="s">
        <v>139</v>
      </c>
      <c r="E169" s="256" t="s">
        <v>1</v>
      </c>
      <c r="F169" s="257" t="s">
        <v>329</v>
      </c>
      <c r="G169" s="255"/>
      <c r="H169" s="256" t="s">
        <v>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139</v>
      </c>
      <c r="AU169" s="263" t="s">
        <v>90</v>
      </c>
      <c r="AV169" s="13" t="s">
        <v>88</v>
      </c>
      <c r="AW169" s="13" t="s">
        <v>36</v>
      </c>
      <c r="AX169" s="13" t="s">
        <v>80</v>
      </c>
      <c r="AY169" s="263" t="s">
        <v>129</v>
      </c>
    </row>
    <row r="170" s="2" customFormat="1" ht="24" customHeight="1">
      <c r="A170" s="38"/>
      <c r="B170" s="39"/>
      <c r="C170" s="236" t="s">
        <v>200</v>
      </c>
      <c r="D170" s="236" t="s">
        <v>131</v>
      </c>
      <c r="E170" s="237" t="s">
        <v>330</v>
      </c>
      <c r="F170" s="238" t="s">
        <v>331</v>
      </c>
      <c r="G170" s="239" t="s">
        <v>277</v>
      </c>
      <c r="H170" s="240">
        <v>86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135</v>
      </c>
      <c r="AT170" s="248" t="s">
        <v>131</v>
      </c>
      <c r="AU170" s="248" t="s">
        <v>90</v>
      </c>
      <c r="AY170" s="17" t="s">
        <v>129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88</v>
      </c>
      <c r="BK170" s="249">
        <f>ROUND(I170*H170,2)</f>
        <v>0</v>
      </c>
      <c r="BL170" s="17" t="s">
        <v>135</v>
      </c>
      <c r="BM170" s="248" t="s">
        <v>332</v>
      </c>
    </row>
    <row r="171" s="2" customFormat="1">
      <c r="A171" s="38"/>
      <c r="B171" s="39"/>
      <c r="C171" s="40"/>
      <c r="D171" s="250" t="s">
        <v>137</v>
      </c>
      <c r="E171" s="40"/>
      <c r="F171" s="251" t="s">
        <v>333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90</v>
      </c>
    </row>
    <row r="172" s="14" customFormat="1">
      <c r="A172" s="14"/>
      <c r="B172" s="264"/>
      <c r="C172" s="265"/>
      <c r="D172" s="250" t="s">
        <v>139</v>
      </c>
      <c r="E172" s="266" t="s">
        <v>1</v>
      </c>
      <c r="F172" s="267" t="s">
        <v>334</v>
      </c>
      <c r="G172" s="265"/>
      <c r="H172" s="268">
        <v>26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4" t="s">
        <v>139</v>
      </c>
      <c r="AU172" s="274" t="s">
        <v>90</v>
      </c>
      <c r="AV172" s="14" t="s">
        <v>90</v>
      </c>
      <c r="AW172" s="14" t="s">
        <v>36</v>
      </c>
      <c r="AX172" s="14" t="s">
        <v>80</v>
      </c>
      <c r="AY172" s="274" t="s">
        <v>129</v>
      </c>
    </row>
    <row r="173" s="14" customFormat="1">
      <c r="A173" s="14"/>
      <c r="B173" s="264"/>
      <c r="C173" s="265"/>
      <c r="D173" s="250" t="s">
        <v>139</v>
      </c>
      <c r="E173" s="266" t="s">
        <v>1</v>
      </c>
      <c r="F173" s="267" t="s">
        <v>335</v>
      </c>
      <c r="G173" s="265"/>
      <c r="H173" s="268">
        <v>17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4" t="s">
        <v>139</v>
      </c>
      <c r="AU173" s="274" t="s">
        <v>90</v>
      </c>
      <c r="AV173" s="14" t="s">
        <v>90</v>
      </c>
      <c r="AW173" s="14" t="s">
        <v>36</v>
      </c>
      <c r="AX173" s="14" t="s">
        <v>80</v>
      </c>
      <c r="AY173" s="274" t="s">
        <v>129</v>
      </c>
    </row>
    <row r="174" s="14" customFormat="1">
      <c r="A174" s="14"/>
      <c r="B174" s="264"/>
      <c r="C174" s="265"/>
      <c r="D174" s="250" t="s">
        <v>139</v>
      </c>
      <c r="E174" s="266" t="s">
        <v>1</v>
      </c>
      <c r="F174" s="267" t="s">
        <v>336</v>
      </c>
      <c r="G174" s="265"/>
      <c r="H174" s="268">
        <v>43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4" t="s">
        <v>139</v>
      </c>
      <c r="AU174" s="274" t="s">
        <v>90</v>
      </c>
      <c r="AV174" s="14" t="s">
        <v>90</v>
      </c>
      <c r="AW174" s="14" t="s">
        <v>36</v>
      </c>
      <c r="AX174" s="14" t="s">
        <v>80</v>
      </c>
      <c r="AY174" s="274" t="s">
        <v>129</v>
      </c>
    </row>
    <row r="175" s="15" customFormat="1">
      <c r="A175" s="15"/>
      <c r="B175" s="287"/>
      <c r="C175" s="288"/>
      <c r="D175" s="250" t="s">
        <v>139</v>
      </c>
      <c r="E175" s="289" t="s">
        <v>1</v>
      </c>
      <c r="F175" s="290" t="s">
        <v>207</v>
      </c>
      <c r="G175" s="288"/>
      <c r="H175" s="291">
        <v>86</v>
      </c>
      <c r="I175" s="292"/>
      <c r="J175" s="288"/>
      <c r="K175" s="288"/>
      <c r="L175" s="293"/>
      <c r="M175" s="294"/>
      <c r="N175" s="295"/>
      <c r="O175" s="295"/>
      <c r="P175" s="295"/>
      <c r="Q175" s="295"/>
      <c r="R175" s="295"/>
      <c r="S175" s="295"/>
      <c r="T175" s="29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97" t="s">
        <v>139</v>
      </c>
      <c r="AU175" s="297" t="s">
        <v>90</v>
      </c>
      <c r="AV175" s="15" t="s">
        <v>135</v>
      </c>
      <c r="AW175" s="15" t="s">
        <v>36</v>
      </c>
      <c r="AX175" s="15" t="s">
        <v>88</v>
      </c>
      <c r="AY175" s="297" t="s">
        <v>129</v>
      </c>
    </row>
    <row r="176" s="2" customFormat="1" ht="60" customHeight="1">
      <c r="A176" s="38"/>
      <c r="B176" s="39"/>
      <c r="C176" s="236" t="s">
        <v>208</v>
      </c>
      <c r="D176" s="236" t="s">
        <v>131</v>
      </c>
      <c r="E176" s="237" t="s">
        <v>337</v>
      </c>
      <c r="F176" s="238" t="s">
        <v>338</v>
      </c>
      <c r="G176" s="239" t="s">
        <v>277</v>
      </c>
      <c r="H176" s="240">
        <v>7.5999999999999996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45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135</v>
      </c>
      <c r="AT176" s="248" t="s">
        <v>131</v>
      </c>
      <c r="AU176" s="248" t="s">
        <v>90</v>
      </c>
      <c r="AY176" s="17" t="s">
        <v>129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88</v>
      </c>
      <c r="BK176" s="249">
        <f>ROUND(I176*H176,2)</f>
        <v>0</v>
      </c>
      <c r="BL176" s="17" t="s">
        <v>135</v>
      </c>
      <c r="BM176" s="248" t="s">
        <v>339</v>
      </c>
    </row>
    <row r="177" s="2" customFormat="1">
      <c r="A177" s="38"/>
      <c r="B177" s="39"/>
      <c r="C177" s="40"/>
      <c r="D177" s="250" t="s">
        <v>137</v>
      </c>
      <c r="E177" s="40"/>
      <c r="F177" s="251" t="s">
        <v>338</v>
      </c>
      <c r="G177" s="40"/>
      <c r="H177" s="40"/>
      <c r="I177" s="144"/>
      <c r="J177" s="40"/>
      <c r="K177" s="40"/>
      <c r="L177" s="44"/>
      <c r="M177" s="252"/>
      <c r="N177" s="25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137</v>
      </c>
      <c r="AU177" s="17" t="s">
        <v>90</v>
      </c>
    </row>
    <row r="178" s="14" customFormat="1">
      <c r="A178" s="14"/>
      <c r="B178" s="264"/>
      <c r="C178" s="265"/>
      <c r="D178" s="250" t="s">
        <v>139</v>
      </c>
      <c r="E178" s="266" t="s">
        <v>1</v>
      </c>
      <c r="F178" s="267" t="s">
        <v>340</v>
      </c>
      <c r="G178" s="265"/>
      <c r="H178" s="268">
        <v>7.5999999999999996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139</v>
      </c>
      <c r="AU178" s="274" t="s">
        <v>90</v>
      </c>
      <c r="AV178" s="14" t="s">
        <v>90</v>
      </c>
      <c r="AW178" s="14" t="s">
        <v>36</v>
      </c>
      <c r="AX178" s="14" t="s">
        <v>88</v>
      </c>
      <c r="AY178" s="274" t="s">
        <v>129</v>
      </c>
    </row>
    <row r="179" s="12" customFormat="1" ht="22.8" customHeight="1">
      <c r="A179" s="12"/>
      <c r="B179" s="220"/>
      <c r="C179" s="221"/>
      <c r="D179" s="222" t="s">
        <v>79</v>
      </c>
      <c r="E179" s="234" t="s">
        <v>135</v>
      </c>
      <c r="F179" s="234" t="s">
        <v>238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SUM(P180:P230)</f>
        <v>0</v>
      </c>
      <c r="Q179" s="228"/>
      <c r="R179" s="229">
        <f>SUM(R180:R230)</f>
        <v>34.918756999999999</v>
      </c>
      <c r="S179" s="228"/>
      <c r="T179" s="230">
        <f>SUM(T180:T230)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88</v>
      </c>
      <c r="AT179" s="232" t="s">
        <v>79</v>
      </c>
      <c r="AU179" s="232" t="s">
        <v>88</v>
      </c>
      <c r="AY179" s="231" t="s">
        <v>129</v>
      </c>
      <c r="BK179" s="233">
        <f>SUM(BK180:BK230)</f>
        <v>0</v>
      </c>
    </row>
    <row r="180" s="2" customFormat="1" ht="16.5" customHeight="1">
      <c r="A180" s="38"/>
      <c r="B180" s="39"/>
      <c r="C180" s="236" t="s">
        <v>214</v>
      </c>
      <c r="D180" s="236" t="s">
        <v>131</v>
      </c>
      <c r="E180" s="237" t="s">
        <v>341</v>
      </c>
      <c r="F180" s="238" t="s">
        <v>342</v>
      </c>
      <c r="G180" s="239" t="s">
        <v>150</v>
      </c>
      <c r="H180" s="240">
        <v>1.1200000000000001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45</v>
      </c>
      <c r="O180" s="91"/>
      <c r="P180" s="246">
        <f>O180*H180</f>
        <v>0</v>
      </c>
      <c r="Q180" s="246">
        <v>2.4533700000000001</v>
      </c>
      <c r="R180" s="246">
        <f>Q180*H180</f>
        <v>2.7477744000000004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135</v>
      </c>
      <c r="AT180" s="248" t="s">
        <v>131</v>
      </c>
      <c r="AU180" s="248" t="s">
        <v>90</v>
      </c>
      <c r="AY180" s="17" t="s">
        <v>129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88</v>
      </c>
      <c r="BK180" s="249">
        <f>ROUND(I180*H180,2)</f>
        <v>0</v>
      </c>
      <c r="BL180" s="17" t="s">
        <v>135</v>
      </c>
      <c r="BM180" s="248" t="s">
        <v>343</v>
      </c>
    </row>
    <row r="181" s="2" customFormat="1">
      <c r="A181" s="38"/>
      <c r="B181" s="39"/>
      <c r="C181" s="40"/>
      <c r="D181" s="250" t="s">
        <v>137</v>
      </c>
      <c r="E181" s="40"/>
      <c r="F181" s="251" t="s">
        <v>344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90</v>
      </c>
    </row>
    <row r="182" s="14" customFormat="1">
      <c r="A182" s="14"/>
      <c r="B182" s="264"/>
      <c r="C182" s="265"/>
      <c r="D182" s="250" t="s">
        <v>139</v>
      </c>
      <c r="E182" s="266" t="s">
        <v>1</v>
      </c>
      <c r="F182" s="267" t="s">
        <v>345</v>
      </c>
      <c r="G182" s="265"/>
      <c r="H182" s="268">
        <v>1.1200000000000001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139</v>
      </c>
      <c r="AU182" s="274" t="s">
        <v>90</v>
      </c>
      <c r="AV182" s="14" t="s">
        <v>90</v>
      </c>
      <c r="AW182" s="14" t="s">
        <v>36</v>
      </c>
      <c r="AX182" s="14" t="s">
        <v>80</v>
      </c>
      <c r="AY182" s="274" t="s">
        <v>129</v>
      </c>
    </row>
    <row r="183" s="15" customFormat="1">
      <c r="A183" s="15"/>
      <c r="B183" s="287"/>
      <c r="C183" s="288"/>
      <c r="D183" s="250" t="s">
        <v>139</v>
      </c>
      <c r="E183" s="289" t="s">
        <v>1</v>
      </c>
      <c r="F183" s="290" t="s">
        <v>207</v>
      </c>
      <c r="G183" s="288"/>
      <c r="H183" s="291">
        <v>1.1200000000000001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97" t="s">
        <v>139</v>
      </c>
      <c r="AU183" s="297" t="s">
        <v>90</v>
      </c>
      <c r="AV183" s="15" t="s">
        <v>135</v>
      </c>
      <c r="AW183" s="15" t="s">
        <v>36</v>
      </c>
      <c r="AX183" s="15" t="s">
        <v>88</v>
      </c>
      <c r="AY183" s="297" t="s">
        <v>129</v>
      </c>
    </row>
    <row r="184" s="2" customFormat="1" ht="24" customHeight="1">
      <c r="A184" s="38"/>
      <c r="B184" s="39"/>
      <c r="C184" s="236" t="s">
        <v>220</v>
      </c>
      <c r="D184" s="236" t="s">
        <v>131</v>
      </c>
      <c r="E184" s="237" t="s">
        <v>346</v>
      </c>
      <c r="F184" s="238" t="s">
        <v>347</v>
      </c>
      <c r="G184" s="239" t="s">
        <v>264</v>
      </c>
      <c r="H184" s="240">
        <v>0.095000000000000001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45</v>
      </c>
      <c r="O184" s="91"/>
      <c r="P184" s="246">
        <f>O184*H184</f>
        <v>0</v>
      </c>
      <c r="Q184" s="246">
        <v>1.0530600000000001</v>
      </c>
      <c r="R184" s="246">
        <f>Q184*H184</f>
        <v>0.10004070000000001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135</v>
      </c>
      <c r="AT184" s="248" t="s">
        <v>131</v>
      </c>
      <c r="AU184" s="248" t="s">
        <v>90</v>
      </c>
      <c r="AY184" s="17" t="s">
        <v>129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88</v>
      </c>
      <c r="BK184" s="249">
        <f>ROUND(I184*H184,2)</f>
        <v>0</v>
      </c>
      <c r="BL184" s="17" t="s">
        <v>135</v>
      </c>
      <c r="BM184" s="248" t="s">
        <v>348</v>
      </c>
    </row>
    <row r="185" s="2" customFormat="1">
      <c r="A185" s="38"/>
      <c r="B185" s="39"/>
      <c r="C185" s="40"/>
      <c r="D185" s="250" t="s">
        <v>137</v>
      </c>
      <c r="E185" s="40"/>
      <c r="F185" s="251" t="s">
        <v>349</v>
      </c>
      <c r="G185" s="40"/>
      <c r="H185" s="40"/>
      <c r="I185" s="144"/>
      <c r="J185" s="40"/>
      <c r="K185" s="40"/>
      <c r="L185" s="44"/>
      <c r="M185" s="252"/>
      <c r="N185" s="25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137</v>
      </c>
      <c r="AU185" s="17" t="s">
        <v>90</v>
      </c>
    </row>
    <row r="186" s="13" customFormat="1">
      <c r="A186" s="13"/>
      <c r="B186" s="254"/>
      <c r="C186" s="255"/>
      <c r="D186" s="250" t="s">
        <v>139</v>
      </c>
      <c r="E186" s="256" t="s">
        <v>1</v>
      </c>
      <c r="F186" s="257" t="s">
        <v>350</v>
      </c>
      <c r="G186" s="255"/>
      <c r="H186" s="256" t="s">
        <v>1</v>
      </c>
      <c r="I186" s="258"/>
      <c r="J186" s="255"/>
      <c r="K186" s="255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139</v>
      </c>
      <c r="AU186" s="263" t="s">
        <v>90</v>
      </c>
      <c r="AV186" s="13" t="s">
        <v>88</v>
      </c>
      <c r="AW186" s="13" t="s">
        <v>36</v>
      </c>
      <c r="AX186" s="13" t="s">
        <v>80</v>
      </c>
      <c r="AY186" s="263" t="s">
        <v>129</v>
      </c>
    </row>
    <row r="187" s="14" customFormat="1">
      <c r="A187" s="14"/>
      <c r="B187" s="264"/>
      <c r="C187" s="265"/>
      <c r="D187" s="250" t="s">
        <v>139</v>
      </c>
      <c r="E187" s="266" t="s">
        <v>1</v>
      </c>
      <c r="F187" s="267" t="s">
        <v>351</v>
      </c>
      <c r="G187" s="265"/>
      <c r="H187" s="268">
        <v>0.095000000000000001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4" t="s">
        <v>139</v>
      </c>
      <c r="AU187" s="274" t="s">
        <v>90</v>
      </c>
      <c r="AV187" s="14" t="s">
        <v>90</v>
      </c>
      <c r="AW187" s="14" t="s">
        <v>36</v>
      </c>
      <c r="AX187" s="14" t="s">
        <v>88</v>
      </c>
      <c r="AY187" s="274" t="s">
        <v>129</v>
      </c>
    </row>
    <row r="188" s="2" customFormat="1" ht="24" customHeight="1">
      <c r="A188" s="38"/>
      <c r="B188" s="39"/>
      <c r="C188" s="236" t="s">
        <v>227</v>
      </c>
      <c r="D188" s="236" t="s">
        <v>131</v>
      </c>
      <c r="E188" s="237" t="s">
        <v>352</v>
      </c>
      <c r="F188" s="238" t="s">
        <v>353</v>
      </c>
      <c r="G188" s="239" t="s">
        <v>144</v>
      </c>
      <c r="H188" s="240">
        <v>14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45</v>
      </c>
      <c r="O188" s="91"/>
      <c r="P188" s="246">
        <f>O188*H188</f>
        <v>0</v>
      </c>
      <c r="Q188" s="246">
        <v>0.0087399999999999995</v>
      </c>
      <c r="R188" s="246">
        <f>Q188*H188</f>
        <v>0.12236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135</v>
      </c>
      <c r="AT188" s="248" t="s">
        <v>131</v>
      </c>
      <c r="AU188" s="248" t="s">
        <v>90</v>
      </c>
      <c r="AY188" s="17" t="s">
        <v>129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88</v>
      </c>
      <c r="BK188" s="249">
        <f>ROUND(I188*H188,2)</f>
        <v>0</v>
      </c>
      <c r="BL188" s="17" t="s">
        <v>135</v>
      </c>
      <c r="BM188" s="248" t="s">
        <v>354</v>
      </c>
    </row>
    <row r="189" s="2" customFormat="1">
      <c r="A189" s="38"/>
      <c r="B189" s="39"/>
      <c r="C189" s="40"/>
      <c r="D189" s="250" t="s">
        <v>137</v>
      </c>
      <c r="E189" s="40"/>
      <c r="F189" s="251" t="s">
        <v>355</v>
      </c>
      <c r="G189" s="40"/>
      <c r="H189" s="40"/>
      <c r="I189" s="144"/>
      <c r="J189" s="40"/>
      <c r="K189" s="40"/>
      <c r="L189" s="44"/>
      <c r="M189" s="252"/>
      <c r="N189" s="25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90</v>
      </c>
    </row>
    <row r="190" s="14" customFormat="1">
      <c r="A190" s="14"/>
      <c r="B190" s="264"/>
      <c r="C190" s="265"/>
      <c r="D190" s="250" t="s">
        <v>139</v>
      </c>
      <c r="E190" s="266" t="s">
        <v>1</v>
      </c>
      <c r="F190" s="267" t="s">
        <v>356</v>
      </c>
      <c r="G190" s="265"/>
      <c r="H190" s="268">
        <v>14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139</v>
      </c>
      <c r="AU190" s="274" t="s">
        <v>90</v>
      </c>
      <c r="AV190" s="14" t="s">
        <v>90</v>
      </c>
      <c r="AW190" s="14" t="s">
        <v>36</v>
      </c>
      <c r="AX190" s="14" t="s">
        <v>88</v>
      </c>
      <c r="AY190" s="274" t="s">
        <v>129</v>
      </c>
    </row>
    <row r="191" s="13" customFormat="1">
      <c r="A191" s="13"/>
      <c r="B191" s="254"/>
      <c r="C191" s="255"/>
      <c r="D191" s="250" t="s">
        <v>139</v>
      </c>
      <c r="E191" s="256" t="s">
        <v>1</v>
      </c>
      <c r="F191" s="257" t="s">
        <v>357</v>
      </c>
      <c r="G191" s="255"/>
      <c r="H191" s="256" t="s">
        <v>1</v>
      </c>
      <c r="I191" s="258"/>
      <c r="J191" s="255"/>
      <c r="K191" s="255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139</v>
      </c>
      <c r="AU191" s="263" t="s">
        <v>90</v>
      </c>
      <c r="AV191" s="13" t="s">
        <v>88</v>
      </c>
      <c r="AW191" s="13" t="s">
        <v>36</v>
      </c>
      <c r="AX191" s="13" t="s">
        <v>80</v>
      </c>
      <c r="AY191" s="263" t="s">
        <v>129</v>
      </c>
    </row>
    <row r="192" s="2" customFormat="1" ht="24" customHeight="1">
      <c r="A192" s="38"/>
      <c r="B192" s="39"/>
      <c r="C192" s="236" t="s">
        <v>8</v>
      </c>
      <c r="D192" s="236" t="s">
        <v>131</v>
      </c>
      <c r="E192" s="237" t="s">
        <v>358</v>
      </c>
      <c r="F192" s="238" t="s">
        <v>359</v>
      </c>
      <c r="G192" s="239" t="s">
        <v>144</v>
      </c>
      <c r="H192" s="240">
        <v>14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135</v>
      </c>
      <c r="AT192" s="248" t="s">
        <v>131</v>
      </c>
      <c r="AU192" s="248" t="s">
        <v>90</v>
      </c>
      <c r="AY192" s="17" t="s">
        <v>129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88</v>
      </c>
      <c r="BK192" s="249">
        <f>ROUND(I192*H192,2)</f>
        <v>0</v>
      </c>
      <c r="BL192" s="17" t="s">
        <v>135</v>
      </c>
      <c r="BM192" s="248" t="s">
        <v>360</v>
      </c>
    </row>
    <row r="193" s="2" customFormat="1">
      <c r="A193" s="38"/>
      <c r="B193" s="39"/>
      <c r="C193" s="40"/>
      <c r="D193" s="250" t="s">
        <v>137</v>
      </c>
      <c r="E193" s="40"/>
      <c r="F193" s="251" t="s">
        <v>361</v>
      </c>
      <c r="G193" s="40"/>
      <c r="H193" s="40"/>
      <c r="I193" s="144"/>
      <c r="J193" s="40"/>
      <c r="K193" s="40"/>
      <c r="L193" s="44"/>
      <c r="M193" s="252"/>
      <c r="N193" s="25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90</v>
      </c>
    </row>
    <row r="194" s="14" customFormat="1">
      <c r="A194" s="14"/>
      <c r="B194" s="264"/>
      <c r="C194" s="265"/>
      <c r="D194" s="250" t="s">
        <v>139</v>
      </c>
      <c r="E194" s="266" t="s">
        <v>1</v>
      </c>
      <c r="F194" s="267" t="s">
        <v>356</v>
      </c>
      <c r="G194" s="265"/>
      <c r="H194" s="268">
        <v>14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4" t="s">
        <v>139</v>
      </c>
      <c r="AU194" s="274" t="s">
        <v>90</v>
      </c>
      <c r="AV194" s="14" t="s">
        <v>90</v>
      </c>
      <c r="AW194" s="14" t="s">
        <v>36</v>
      </c>
      <c r="AX194" s="14" t="s">
        <v>88</v>
      </c>
      <c r="AY194" s="274" t="s">
        <v>129</v>
      </c>
    </row>
    <row r="195" s="13" customFormat="1">
      <c r="A195" s="13"/>
      <c r="B195" s="254"/>
      <c r="C195" s="255"/>
      <c r="D195" s="250" t="s">
        <v>139</v>
      </c>
      <c r="E195" s="256" t="s">
        <v>1</v>
      </c>
      <c r="F195" s="257" t="s">
        <v>357</v>
      </c>
      <c r="G195" s="255"/>
      <c r="H195" s="256" t="s">
        <v>1</v>
      </c>
      <c r="I195" s="258"/>
      <c r="J195" s="255"/>
      <c r="K195" s="255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139</v>
      </c>
      <c r="AU195" s="263" t="s">
        <v>90</v>
      </c>
      <c r="AV195" s="13" t="s">
        <v>88</v>
      </c>
      <c r="AW195" s="13" t="s">
        <v>36</v>
      </c>
      <c r="AX195" s="13" t="s">
        <v>80</v>
      </c>
      <c r="AY195" s="263" t="s">
        <v>129</v>
      </c>
    </row>
    <row r="196" s="2" customFormat="1" ht="24" customHeight="1">
      <c r="A196" s="38"/>
      <c r="B196" s="39"/>
      <c r="C196" s="236" t="s">
        <v>233</v>
      </c>
      <c r="D196" s="236" t="s">
        <v>131</v>
      </c>
      <c r="E196" s="237" t="s">
        <v>362</v>
      </c>
      <c r="F196" s="238" t="s">
        <v>363</v>
      </c>
      <c r="G196" s="239" t="s">
        <v>144</v>
      </c>
      <c r="H196" s="240">
        <v>1.8200000000000001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135</v>
      </c>
      <c r="AT196" s="248" t="s">
        <v>131</v>
      </c>
      <c r="AU196" s="248" t="s">
        <v>90</v>
      </c>
      <c r="AY196" s="17" t="s">
        <v>129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88</v>
      </c>
      <c r="BK196" s="249">
        <f>ROUND(I196*H196,2)</f>
        <v>0</v>
      </c>
      <c r="BL196" s="17" t="s">
        <v>135</v>
      </c>
      <c r="BM196" s="248" t="s">
        <v>364</v>
      </c>
    </row>
    <row r="197" s="2" customFormat="1">
      <c r="A197" s="38"/>
      <c r="B197" s="39"/>
      <c r="C197" s="40"/>
      <c r="D197" s="250" t="s">
        <v>137</v>
      </c>
      <c r="E197" s="40"/>
      <c r="F197" s="251" t="s">
        <v>365</v>
      </c>
      <c r="G197" s="40"/>
      <c r="H197" s="40"/>
      <c r="I197" s="144"/>
      <c r="J197" s="40"/>
      <c r="K197" s="40"/>
      <c r="L197" s="44"/>
      <c r="M197" s="252"/>
      <c r="N197" s="25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90</v>
      </c>
    </row>
    <row r="198" s="14" customFormat="1">
      <c r="A198" s="14"/>
      <c r="B198" s="264"/>
      <c r="C198" s="265"/>
      <c r="D198" s="250" t="s">
        <v>139</v>
      </c>
      <c r="E198" s="266" t="s">
        <v>1</v>
      </c>
      <c r="F198" s="267" t="s">
        <v>366</v>
      </c>
      <c r="G198" s="265"/>
      <c r="H198" s="268">
        <v>0.56999999999999995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4" t="s">
        <v>139</v>
      </c>
      <c r="AU198" s="274" t="s">
        <v>90</v>
      </c>
      <c r="AV198" s="14" t="s">
        <v>90</v>
      </c>
      <c r="AW198" s="14" t="s">
        <v>36</v>
      </c>
      <c r="AX198" s="14" t="s">
        <v>80</v>
      </c>
      <c r="AY198" s="274" t="s">
        <v>129</v>
      </c>
    </row>
    <row r="199" s="14" customFormat="1">
      <c r="A199" s="14"/>
      <c r="B199" s="264"/>
      <c r="C199" s="265"/>
      <c r="D199" s="250" t="s">
        <v>139</v>
      </c>
      <c r="E199" s="266" t="s">
        <v>1</v>
      </c>
      <c r="F199" s="267" t="s">
        <v>367</v>
      </c>
      <c r="G199" s="265"/>
      <c r="H199" s="268">
        <v>1.8200000000000001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139</v>
      </c>
      <c r="AU199" s="274" t="s">
        <v>90</v>
      </c>
      <c r="AV199" s="14" t="s">
        <v>90</v>
      </c>
      <c r="AW199" s="14" t="s">
        <v>36</v>
      </c>
      <c r="AX199" s="14" t="s">
        <v>88</v>
      </c>
      <c r="AY199" s="274" t="s">
        <v>129</v>
      </c>
    </row>
    <row r="200" s="2" customFormat="1" ht="16.5" customHeight="1">
      <c r="A200" s="38"/>
      <c r="B200" s="39"/>
      <c r="C200" s="236" t="s">
        <v>239</v>
      </c>
      <c r="D200" s="236" t="s">
        <v>131</v>
      </c>
      <c r="E200" s="237" t="s">
        <v>368</v>
      </c>
      <c r="F200" s="238" t="s">
        <v>369</v>
      </c>
      <c r="G200" s="239" t="s">
        <v>150</v>
      </c>
      <c r="H200" s="240">
        <v>1.6499999999999999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45</v>
      </c>
      <c r="O200" s="91"/>
      <c r="P200" s="246">
        <f>O200*H200</f>
        <v>0</v>
      </c>
      <c r="Q200" s="246">
        <v>2.4327899999999998</v>
      </c>
      <c r="R200" s="246">
        <f>Q200*H200</f>
        <v>4.0141034999999992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135</v>
      </c>
      <c r="AT200" s="248" t="s">
        <v>131</v>
      </c>
      <c r="AU200" s="248" t="s">
        <v>90</v>
      </c>
      <c r="AY200" s="17" t="s">
        <v>129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88</v>
      </c>
      <c r="BK200" s="249">
        <f>ROUND(I200*H200,2)</f>
        <v>0</v>
      </c>
      <c r="BL200" s="17" t="s">
        <v>135</v>
      </c>
      <c r="BM200" s="248" t="s">
        <v>370</v>
      </c>
    </row>
    <row r="201" s="2" customFormat="1">
      <c r="A201" s="38"/>
      <c r="B201" s="39"/>
      <c r="C201" s="40"/>
      <c r="D201" s="250" t="s">
        <v>137</v>
      </c>
      <c r="E201" s="40"/>
      <c r="F201" s="251" t="s">
        <v>371</v>
      </c>
      <c r="G201" s="40"/>
      <c r="H201" s="40"/>
      <c r="I201" s="144"/>
      <c r="J201" s="40"/>
      <c r="K201" s="40"/>
      <c r="L201" s="44"/>
      <c r="M201" s="252"/>
      <c r="N201" s="25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90</v>
      </c>
    </row>
    <row r="202" s="14" customFormat="1">
      <c r="A202" s="14"/>
      <c r="B202" s="264"/>
      <c r="C202" s="265"/>
      <c r="D202" s="250" t="s">
        <v>139</v>
      </c>
      <c r="E202" s="266" t="s">
        <v>1</v>
      </c>
      <c r="F202" s="267" t="s">
        <v>372</v>
      </c>
      <c r="G202" s="265"/>
      <c r="H202" s="268">
        <v>1.6499999999999999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139</v>
      </c>
      <c r="AU202" s="274" t="s">
        <v>90</v>
      </c>
      <c r="AV202" s="14" t="s">
        <v>90</v>
      </c>
      <c r="AW202" s="14" t="s">
        <v>36</v>
      </c>
      <c r="AX202" s="14" t="s">
        <v>88</v>
      </c>
      <c r="AY202" s="274" t="s">
        <v>129</v>
      </c>
    </row>
    <row r="203" s="2" customFormat="1" ht="24" customHeight="1">
      <c r="A203" s="38"/>
      <c r="B203" s="39"/>
      <c r="C203" s="236" t="s">
        <v>248</v>
      </c>
      <c r="D203" s="236" t="s">
        <v>131</v>
      </c>
      <c r="E203" s="237" t="s">
        <v>373</v>
      </c>
      <c r="F203" s="238" t="s">
        <v>374</v>
      </c>
      <c r="G203" s="239" t="s">
        <v>150</v>
      </c>
      <c r="H203" s="240">
        <v>1.6499999999999999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45</v>
      </c>
      <c r="O203" s="91"/>
      <c r="P203" s="246">
        <f>O203*H203</f>
        <v>0</v>
      </c>
      <c r="Q203" s="246">
        <v>2.13408</v>
      </c>
      <c r="R203" s="246">
        <f>Q203*H203</f>
        <v>3.5212319999999999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135</v>
      </c>
      <c r="AT203" s="248" t="s">
        <v>131</v>
      </c>
      <c r="AU203" s="248" t="s">
        <v>90</v>
      </c>
      <c r="AY203" s="17" t="s">
        <v>129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88</v>
      </c>
      <c r="BK203" s="249">
        <f>ROUND(I203*H203,2)</f>
        <v>0</v>
      </c>
      <c r="BL203" s="17" t="s">
        <v>135</v>
      </c>
      <c r="BM203" s="248" t="s">
        <v>375</v>
      </c>
    </row>
    <row r="204" s="2" customFormat="1">
      <c r="A204" s="38"/>
      <c r="B204" s="39"/>
      <c r="C204" s="40"/>
      <c r="D204" s="250" t="s">
        <v>137</v>
      </c>
      <c r="E204" s="40"/>
      <c r="F204" s="251" t="s">
        <v>376</v>
      </c>
      <c r="G204" s="40"/>
      <c r="H204" s="40"/>
      <c r="I204" s="144"/>
      <c r="J204" s="40"/>
      <c r="K204" s="40"/>
      <c r="L204" s="44"/>
      <c r="M204" s="252"/>
      <c r="N204" s="25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90</v>
      </c>
    </row>
    <row r="205" s="14" customFormat="1">
      <c r="A205" s="14"/>
      <c r="B205" s="264"/>
      <c r="C205" s="265"/>
      <c r="D205" s="250" t="s">
        <v>139</v>
      </c>
      <c r="E205" s="266" t="s">
        <v>1</v>
      </c>
      <c r="F205" s="267" t="s">
        <v>377</v>
      </c>
      <c r="G205" s="265"/>
      <c r="H205" s="268">
        <v>1.6499999999999999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139</v>
      </c>
      <c r="AU205" s="274" t="s">
        <v>90</v>
      </c>
      <c r="AV205" s="14" t="s">
        <v>90</v>
      </c>
      <c r="AW205" s="14" t="s">
        <v>36</v>
      </c>
      <c r="AX205" s="14" t="s">
        <v>88</v>
      </c>
      <c r="AY205" s="274" t="s">
        <v>129</v>
      </c>
    </row>
    <row r="206" s="2" customFormat="1" ht="24" customHeight="1">
      <c r="A206" s="38"/>
      <c r="B206" s="39"/>
      <c r="C206" s="236" t="s">
        <v>254</v>
      </c>
      <c r="D206" s="236" t="s">
        <v>131</v>
      </c>
      <c r="E206" s="237" t="s">
        <v>240</v>
      </c>
      <c r="F206" s="238" t="s">
        <v>241</v>
      </c>
      <c r="G206" s="239" t="s">
        <v>150</v>
      </c>
      <c r="H206" s="240">
        <v>6.8300000000000001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45</v>
      </c>
      <c r="O206" s="91"/>
      <c r="P206" s="246">
        <f>O206*H206</f>
        <v>0</v>
      </c>
      <c r="Q206" s="246">
        <v>2.4340799999999998</v>
      </c>
      <c r="R206" s="246">
        <f>Q206*H206</f>
        <v>16.624766399999999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135</v>
      </c>
      <c r="AT206" s="248" t="s">
        <v>131</v>
      </c>
      <c r="AU206" s="248" t="s">
        <v>90</v>
      </c>
      <c r="AY206" s="17" t="s">
        <v>129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88</v>
      </c>
      <c r="BK206" s="249">
        <f>ROUND(I206*H206,2)</f>
        <v>0</v>
      </c>
      <c r="BL206" s="17" t="s">
        <v>135</v>
      </c>
      <c r="BM206" s="248" t="s">
        <v>378</v>
      </c>
    </row>
    <row r="207" s="2" customFormat="1">
      <c r="A207" s="38"/>
      <c r="B207" s="39"/>
      <c r="C207" s="40"/>
      <c r="D207" s="250" t="s">
        <v>137</v>
      </c>
      <c r="E207" s="40"/>
      <c r="F207" s="251" t="s">
        <v>243</v>
      </c>
      <c r="G207" s="40"/>
      <c r="H207" s="40"/>
      <c r="I207" s="144"/>
      <c r="J207" s="40"/>
      <c r="K207" s="40"/>
      <c r="L207" s="44"/>
      <c r="M207" s="252"/>
      <c r="N207" s="25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137</v>
      </c>
      <c r="AU207" s="17" t="s">
        <v>90</v>
      </c>
    </row>
    <row r="208" s="13" customFormat="1">
      <c r="A208" s="13"/>
      <c r="B208" s="254"/>
      <c r="C208" s="255"/>
      <c r="D208" s="250" t="s">
        <v>139</v>
      </c>
      <c r="E208" s="256" t="s">
        <v>1</v>
      </c>
      <c r="F208" s="257" t="s">
        <v>244</v>
      </c>
      <c r="G208" s="255"/>
      <c r="H208" s="256" t="s">
        <v>1</v>
      </c>
      <c r="I208" s="258"/>
      <c r="J208" s="255"/>
      <c r="K208" s="255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139</v>
      </c>
      <c r="AU208" s="263" t="s">
        <v>90</v>
      </c>
      <c r="AV208" s="13" t="s">
        <v>88</v>
      </c>
      <c r="AW208" s="13" t="s">
        <v>36</v>
      </c>
      <c r="AX208" s="13" t="s">
        <v>80</v>
      </c>
      <c r="AY208" s="263" t="s">
        <v>129</v>
      </c>
    </row>
    <row r="209" s="13" customFormat="1">
      <c r="A209" s="13"/>
      <c r="B209" s="254"/>
      <c r="C209" s="255"/>
      <c r="D209" s="250" t="s">
        <v>139</v>
      </c>
      <c r="E209" s="256" t="s">
        <v>1</v>
      </c>
      <c r="F209" s="257" t="s">
        <v>379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139</v>
      </c>
      <c r="AU209" s="263" t="s">
        <v>90</v>
      </c>
      <c r="AV209" s="13" t="s">
        <v>88</v>
      </c>
      <c r="AW209" s="13" t="s">
        <v>36</v>
      </c>
      <c r="AX209" s="13" t="s">
        <v>80</v>
      </c>
      <c r="AY209" s="263" t="s">
        <v>129</v>
      </c>
    </row>
    <row r="210" s="13" customFormat="1">
      <c r="A210" s="13"/>
      <c r="B210" s="254"/>
      <c r="C210" s="255"/>
      <c r="D210" s="250" t="s">
        <v>139</v>
      </c>
      <c r="E210" s="256" t="s">
        <v>1</v>
      </c>
      <c r="F210" s="257" t="s">
        <v>380</v>
      </c>
      <c r="G210" s="255"/>
      <c r="H210" s="256" t="s">
        <v>1</v>
      </c>
      <c r="I210" s="258"/>
      <c r="J210" s="255"/>
      <c r="K210" s="255"/>
      <c r="L210" s="259"/>
      <c r="M210" s="260"/>
      <c r="N210" s="261"/>
      <c r="O210" s="261"/>
      <c r="P210" s="261"/>
      <c r="Q210" s="261"/>
      <c r="R210" s="261"/>
      <c r="S210" s="261"/>
      <c r="T210" s="26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3" t="s">
        <v>139</v>
      </c>
      <c r="AU210" s="263" t="s">
        <v>90</v>
      </c>
      <c r="AV210" s="13" t="s">
        <v>88</v>
      </c>
      <c r="AW210" s="13" t="s">
        <v>36</v>
      </c>
      <c r="AX210" s="13" t="s">
        <v>80</v>
      </c>
      <c r="AY210" s="263" t="s">
        <v>129</v>
      </c>
    </row>
    <row r="211" s="14" customFormat="1">
      <c r="A211" s="14"/>
      <c r="B211" s="264"/>
      <c r="C211" s="265"/>
      <c r="D211" s="250" t="s">
        <v>139</v>
      </c>
      <c r="E211" s="266" t="s">
        <v>1</v>
      </c>
      <c r="F211" s="267" t="s">
        <v>381</v>
      </c>
      <c r="G211" s="265"/>
      <c r="H211" s="268">
        <v>6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4" t="s">
        <v>139</v>
      </c>
      <c r="AU211" s="274" t="s">
        <v>90</v>
      </c>
      <c r="AV211" s="14" t="s">
        <v>90</v>
      </c>
      <c r="AW211" s="14" t="s">
        <v>36</v>
      </c>
      <c r="AX211" s="14" t="s">
        <v>80</v>
      </c>
      <c r="AY211" s="274" t="s">
        <v>129</v>
      </c>
    </row>
    <row r="212" s="13" customFormat="1">
      <c r="A212" s="13"/>
      <c r="B212" s="254"/>
      <c r="C212" s="255"/>
      <c r="D212" s="250" t="s">
        <v>139</v>
      </c>
      <c r="E212" s="256" t="s">
        <v>1</v>
      </c>
      <c r="F212" s="257" t="s">
        <v>382</v>
      </c>
      <c r="G212" s="255"/>
      <c r="H212" s="256" t="s">
        <v>1</v>
      </c>
      <c r="I212" s="258"/>
      <c r="J212" s="255"/>
      <c r="K212" s="255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139</v>
      </c>
      <c r="AU212" s="263" t="s">
        <v>90</v>
      </c>
      <c r="AV212" s="13" t="s">
        <v>88</v>
      </c>
      <c r="AW212" s="13" t="s">
        <v>36</v>
      </c>
      <c r="AX212" s="13" t="s">
        <v>80</v>
      </c>
      <c r="AY212" s="263" t="s">
        <v>129</v>
      </c>
    </row>
    <row r="213" s="14" customFormat="1">
      <c r="A213" s="14"/>
      <c r="B213" s="264"/>
      <c r="C213" s="265"/>
      <c r="D213" s="250" t="s">
        <v>139</v>
      </c>
      <c r="E213" s="266" t="s">
        <v>1</v>
      </c>
      <c r="F213" s="267" t="s">
        <v>383</v>
      </c>
      <c r="G213" s="265"/>
      <c r="H213" s="268">
        <v>0.82999999999999996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139</v>
      </c>
      <c r="AU213" s="274" t="s">
        <v>90</v>
      </c>
      <c r="AV213" s="14" t="s">
        <v>90</v>
      </c>
      <c r="AW213" s="14" t="s">
        <v>36</v>
      </c>
      <c r="AX213" s="14" t="s">
        <v>80</v>
      </c>
      <c r="AY213" s="274" t="s">
        <v>129</v>
      </c>
    </row>
    <row r="214" s="15" customFormat="1">
      <c r="A214" s="15"/>
      <c r="B214" s="287"/>
      <c r="C214" s="288"/>
      <c r="D214" s="250" t="s">
        <v>139</v>
      </c>
      <c r="E214" s="289" t="s">
        <v>1</v>
      </c>
      <c r="F214" s="290" t="s">
        <v>207</v>
      </c>
      <c r="G214" s="288"/>
      <c r="H214" s="291">
        <v>6.8300000000000001</v>
      </c>
      <c r="I214" s="292"/>
      <c r="J214" s="288"/>
      <c r="K214" s="288"/>
      <c r="L214" s="293"/>
      <c r="M214" s="294"/>
      <c r="N214" s="295"/>
      <c r="O214" s="295"/>
      <c r="P214" s="295"/>
      <c r="Q214" s="295"/>
      <c r="R214" s="295"/>
      <c r="S214" s="295"/>
      <c r="T214" s="29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7" t="s">
        <v>139</v>
      </c>
      <c r="AU214" s="297" t="s">
        <v>90</v>
      </c>
      <c r="AV214" s="15" t="s">
        <v>135</v>
      </c>
      <c r="AW214" s="15" t="s">
        <v>36</v>
      </c>
      <c r="AX214" s="15" t="s">
        <v>88</v>
      </c>
      <c r="AY214" s="297" t="s">
        <v>129</v>
      </c>
    </row>
    <row r="215" s="2" customFormat="1" ht="24" customHeight="1">
      <c r="A215" s="38"/>
      <c r="B215" s="39"/>
      <c r="C215" s="236" t="s">
        <v>267</v>
      </c>
      <c r="D215" s="236" t="s">
        <v>131</v>
      </c>
      <c r="E215" s="237" t="s">
        <v>249</v>
      </c>
      <c r="F215" s="238" t="s">
        <v>250</v>
      </c>
      <c r="G215" s="239" t="s">
        <v>144</v>
      </c>
      <c r="H215" s="240">
        <v>18.760000000000002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45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135</v>
      </c>
      <c r="AT215" s="248" t="s">
        <v>131</v>
      </c>
      <c r="AU215" s="248" t="s">
        <v>90</v>
      </c>
      <c r="AY215" s="17" t="s">
        <v>129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88</v>
      </c>
      <c r="BK215" s="249">
        <f>ROUND(I215*H215,2)</f>
        <v>0</v>
      </c>
      <c r="BL215" s="17" t="s">
        <v>135</v>
      </c>
      <c r="BM215" s="248" t="s">
        <v>384</v>
      </c>
    </row>
    <row r="216" s="2" customFormat="1">
      <c r="A216" s="38"/>
      <c r="B216" s="39"/>
      <c r="C216" s="40"/>
      <c r="D216" s="250" t="s">
        <v>137</v>
      </c>
      <c r="E216" s="40"/>
      <c r="F216" s="251" t="s">
        <v>252</v>
      </c>
      <c r="G216" s="40"/>
      <c r="H216" s="40"/>
      <c r="I216" s="144"/>
      <c r="J216" s="40"/>
      <c r="K216" s="40"/>
      <c r="L216" s="44"/>
      <c r="M216" s="252"/>
      <c r="N216" s="25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90</v>
      </c>
    </row>
    <row r="217" s="13" customFormat="1">
      <c r="A217" s="13"/>
      <c r="B217" s="254"/>
      <c r="C217" s="255"/>
      <c r="D217" s="250" t="s">
        <v>139</v>
      </c>
      <c r="E217" s="256" t="s">
        <v>1</v>
      </c>
      <c r="F217" s="257" t="s">
        <v>244</v>
      </c>
      <c r="G217" s="255"/>
      <c r="H217" s="256" t="s">
        <v>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3" t="s">
        <v>139</v>
      </c>
      <c r="AU217" s="263" t="s">
        <v>90</v>
      </c>
      <c r="AV217" s="13" t="s">
        <v>88</v>
      </c>
      <c r="AW217" s="13" t="s">
        <v>36</v>
      </c>
      <c r="AX217" s="13" t="s">
        <v>80</v>
      </c>
      <c r="AY217" s="263" t="s">
        <v>129</v>
      </c>
    </row>
    <row r="218" s="13" customFormat="1">
      <c r="A218" s="13"/>
      <c r="B218" s="254"/>
      <c r="C218" s="255"/>
      <c r="D218" s="250" t="s">
        <v>139</v>
      </c>
      <c r="E218" s="256" t="s">
        <v>1</v>
      </c>
      <c r="F218" s="257" t="s">
        <v>379</v>
      </c>
      <c r="G218" s="255"/>
      <c r="H218" s="256" t="s">
        <v>1</v>
      </c>
      <c r="I218" s="258"/>
      <c r="J218" s="255"/>
      <c r="K218" s="255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139</v>
      </c>
      <c r="AU218" s="263" t="s">
        <v>90</v>
      </c>
      <c r="AV218" s="13" t="s">
        <v>88</v>
      </c>
      <c r="AW218" s="13" t="s">
        <v>36</v>
      </c>
      <c r="AX218" s="13" t="s">
        <v>80</v>
      </c>
      <c r="AY218" s="263" t="s">
        <v>129</v>
      </c>
    </row>
    <row r="219" s="13" customFormat="1">
      <c r="A219" s="13"/>
      <c r="B219" s="254"/>
      <c r="C219" s="255"/>
      <c r="D219" s="250" t="s">
        <v>139</v>
      </c>
      <c r="E219" s="256" t="s">
        <v>1</v>
      </c>
      <c r="F219" s="257" t="s">
        <v>385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139</v>
      </c>
      <c r="AU219" s="263" t="s">
        <v>90</v>
      </c>
      <c r="AV219" s="13" t="s">
        <v>88</v>
      </c>
      <c r="AW219" s="13" t="s">
        <v>36</v>
      </c>
      <c r="AX219" s="13" t="s">
        <v>80</v>
      </c>
      <c r="AY219" s="263" t="s">
        <v>129</v>
      </c>
    </row>
    <row r="220" s="14" customFormat="1">
      <c r="A220" s="14"/>
      <c r="B220" s="264"/>
      <c r="C220" s="265"/>
      <c r="D220" s="250" t="s">
        <v>139</v>
      </c>
      <c r="E220" s="266" t="s">
        <v>1</v>
      </c>
      <c r="F220" s="267" t="s">
        <v>8</v>
      </c>
      <c r="G220" s="265"/>
      <c r="H220" s="268">
        <v>15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139</v>
      </c>
      <c r="AU220" s="274" t="s">
        <v>90</v>
      </c>
      <c r="AV220" s="14" t="s">
        <v>90</v>
      </c>
      <c r="AW220" s="14" t="s">
        <v>36</v>
      </c>
      <c r="AX220" s="14" t="s">
        <v>80</v>
      </c>
      <c r="AY220" s="274" t="s">
        <v>129</v>
      </c>
    </row>
    <row r="221" s="13" customFormat="1">
      <c r="A221" s="13"/>
      <c r="B221" s="254"/>
      <c r="C221" s="255"/>
      <c r="D221" s="250" t="s">
        <v>139</v>
      </c>
      <c r="E221" s="256" t="s">
        <v>1</v>
      </c>
      <c r="F221" s="257" t="s">
        <v>382</v>
      </c>
      <c r="G221" s="255"/>
      <c r="H221" s="256" t="s">
        <v>1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139</v>
      </c>
      <c r="AU221" s="263" t="s">
        <v>90</v>
      </c>
      <c r="AV221" s="13" t="s">
        <v>88</v>
      </c>
      <c r="AW221" s="13" t="s">
        <v>36</v>
      </c>
      <c r="AX221" s="13" t="s">
        <v>80</v>
      </c>
      <c r="AY221" s="263" t="s">
        <v>129</v>
      </c>
    </row>
    <row r="222" s="14" customFormat="1">
      <c r="A222" s="14"/>
      <c r="B222" s="264"/>
      <c r="C222" s="265"/>
      <c r="D222" s="250" t="s">
        <v>139</v>
      </c>
      <c r="E222" s="266" t="s">
        <v>1</v>
      </c>
      <c r="F222" s="267" t="s">
        <v>90</v>
      </c>
      <c r="G222" s="265"/>
      <c r="H222" s="268">
        <v>2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139</v>
      </c>
      <c r="AU222" s="274" t="s">
        <v>90</v>
      </c>
      <c r="AV222" s="14" t="s">
        <v>90</v>
      </c>
      <c r="AW222" s="14" t="s">
        <v>36</v>
      </c>
      <c r="AX222" s="14" t="s">
        <v>80</v>
      </c>
      <c r="AY222" s="274" t="s">
        <v>129</v>
      </c>
    </row>
    <row r="223" s="13" customFormat="1">
      <c r="A223" s="13"/>
      <c r="B223" s="254"/>
      <c r="C223" s="255"/>
      <c r="D223" s="250" t="s">
        <v>139</v>
      </c>
      <c r="E223" s="256" t="s">
        <v>1</v>
      </c>
      <c r="F223" s="257" t="s">
        <v>386</v>
      </c>
      <c r="G223" s="255"/>
      <c r="H223" s="256" t="s">
        <v>1</v>
      </c>
      <c r="I223" s="258"/>
      <c r="J223" s="255"/>
      <c r="K223" s="255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139</v>
      </c>
      <c r="AU223" s="263" t="s">
        <v>90</v>
      </c>
      <c r="AV223" s="13" t="s">
        <v>88</v>
      </c>
      <c r="AW223" s="13" t="s">
        <v>36</v>
      </c>
      <c r="AX223" s="13" t="s">
        <v>80</v>
      </c>
      <c r="AY223" s="263" t="s">
        <v>129</v>
      </c>
    </row>
    <row r="224" s="14" customFormat="1">
      <c r="A224" s="14"/>
      <c r="B224" s="264"/>
      <c r="C224" s="265"/>
      <c r="D224" s="250" t="s">
        <v>139</v>
      </c>
      <c r="E224" s="266" t="s">
        <v>1</v>
      </c>
      <c r="F224" s="267" t="s">
        <v>387</v>
      </c>
      <c r="G224" s="265"/>
      <c r="H224" s="268">
        <v>1.76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4" t="s">
        <v>139</v>
      </c>
      <c r="AU224" s="274" t="s">
        <v>90</v>
      </c>
      <c r="AV224" s="14" t="s">
        <v>90</v>
      </c>
      <c r="AW224" s="14" t="s">
        <v>36</v>
      </c>
      <c r="AX224" s="14" t="s">
        <v>80</v>
      </c>
      <c r="AY224" s="274" t="s">
        <v>129</v>
      </c>
    </row>
    <row r="225" s="15" customFormat="1">
      <c r="A225" s="15"/>
      <c r="B225" s="287"/>
      <c r="C225" s="288"/>
      <c r="D225" s="250" t="s">
        <v>139</v>
      </c>
      <c r="E225" s="289" t="s">
        <v>1</v>
      </c>
      <c r="F225" s="290" t="s">
        <v>207</v>
      </c>
      <c r="G225" s="288"/>
      <c r="H225" s="291">
        <v>18.760000000000002</v>
      </c>
      <c r="I225" s="292"/>
      <c r="J225" s="288"/>
      <c r="K225" s="288"/>
      <c r="L225" s="293"/>
      <c r="M225" s="294"/>
      <c r="N225" s="295"/>
      <c r="O225" s="295"/>
      <c r="P225" s="295"/>
      <c r="Q225" s="295"/>
      <c r="R225" s="295"/>
      <c r="S225" s="295"/>
      <c r="T225" s="29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7" t="s">
        <v>139</v>
      </c>
      <c r="AU225" s="297" t="s">
        <v>90</v>
      </c>
      <c r="AV225" s="15" t="s">
        <v>135</v>
      </c>
      <c r="AW225" s="15" t="s">
        <v>36</v>
      </c>
      <c r="AX225" s="15" t="s">
        <v>88</v>
      </c>
      <c r="AY225" s="297" t="s">
        <v>129</v>
      </c>
    </row>
    <row r="226" s="2" customFormat="1" ht="24" customHeight="1">
      <c r="A226" s="38"/>
      <c r="B226" s="39"/>
      <c r="C226" s="236" t="s">
        <v>7</v>
      </c>
      <c r="D226" s="236" t="s">
        <v>131</v>
      </c>
      <c r="E226" s="237" t="s">
        <v>388</v>
      </c>
      <c r="F226" s="238" t="s">
        <v>389</v>
      </c>
      <c r="G226" s="239" t="s">
        <v>144</v>
      </c>
      <c r="H226" s="240">
        <v>7.5999999999999996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45</v>
      </c>
      <c r="O226" s="91"/>
      <c r="P226" s="246">
        <f>O226*H226</f>
        <v>0</v>
      </c>
      <c r="Q226" s="246">
        <v>1.0247999999999999</v>
      </c>
      <c r="R226" s="246">
        <f>Q226*H226</f>
        <v>7.788479999999999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135</v>
      </c>
      <c r="AT226" s="248" t="s">
        <v>131</v>
      </c>
      <c r="AU226" s="248" t="s">
        <v>90</v>
      </c>
      <c r="AY226" s="17" t="s">
        <v>129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88</v>
      </c>
      <c r="BK226" s="249">
        <f>ROUND(I226*H226,2)</f>
        <v>0</v>
      </c>
      <c r="BL226" s="17" t="s">
        <v>135</v>
      </c>
      <c r="BM226" s="248" t="s">
        <v>390</v>
      </c>
    </row>
    <row r="227" s="2" customFormat="1">
      <c r="A227" s="38"/>
      <c r="B227" s="39"/>
      <c r="C227" s="40"/>
      <c r="D227" s="250" t="s">
        <v>137</v>
      </c>
      <c r="E227" s="40"/>
      <c r="F227" s="251" t="s">
        <v>391</v>
      </c>
      <c r="G227" s="40"/>
      <c r="H227" s="40"/>
      <c r="I227" s="144"/>
      <c r="J227" s="40"/>
      <c r="K227" s="40"/>
      <c r="L227" s="44"/>
      <c r="M227" s="252"/>
      <c r="N227" s="25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137</v>
      </c>
      <c r="AU227" s="17" t="s">
        <v>90</v>
      </c>
    </row>
    <row r="228" s="14" customFormat="1">
      <c r="A228" s="14"/>
      <c r="B228" s="264"/>
      <c r="C228" s="265"/>
      <c r="D228" s="250" t="s">
        <v>139</v>
      </c>
      <c r="E228" s="266" t="s">
        <v>1</v>
      </c>
      <c r="F228" s="267" t="s">
        <v>392</v>
      </c>
      <c r="G228" s="265"/>
      <c r="H228" s="268">
        <v>7.5999999999999996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4" t="s">
        <v>139</v>
      </c>
      <c r="AU228" s="274" t="s">
        <v>90</v>
      </c>
      <c r="AV228" s="14" t="s">
        <v>90</v>
      </c>
      <c r="AW228" s="14" t="s">
        <v>36</v>
      </c>
      <c r="AX228" s="14" t="s">
        <v>88</v>
      </c>
      <c r="AY228" s="274" t="s">
        <v>129</v>
      </c>
    </row>
    <row r="229" s="2" customFormat="1" ht="16.5" customHeight="1">
      <c r="A229" s="38"/>
      <c r="B229" s="39"/>
      <c r="C229" s="236" t="s">
        <v>261</v>
      </c>
      <c r="D229" s="236" t="s">
        <v>131</v>
      </c>
      <c r="E229" s="237" t="s">
        <v>393</v>
      </c>
      <c r="F229" s="238" t="s">
        <v>394</v>
      </c>
      <c r="G229" s="239" t="s">
        <v>395</v>
      </c>
      <c r="H229" s="240">
        <v>1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45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135</v>
      </c>
      <c r="AT229" s="248" t="s">
        <v>131</v>
      </c>
      <c r="AU229" s="248" t="s">
        <v>90</v>
      </c>
      <c r="AY229" s="17" t="s">
        <v>129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88</v>
      </c>
      <c r="BK229" s="249">
        <f>ROUND(I229*H229,2)</f>
        <v>0</v>
      </c>
      <c r="BL229" s="17" t="s">
        <v>135</v>
      </c>
      <c r="BM229" s="248" t="s">
        <v>396</v>
      </c>
    </row>
    <row r="230" s="2" customFormat="1">
      <c r="A230" s="38"/>
      <c r="B230" s="39"/>
      <c r="C230" s="40"/>
      <c r="D230" s="250" t="s">
        <v>137</v>
      </c>
      <c r="E230" s="40"/>
      <c r="F230" s="251" t="s">
        <v>397</v>
      </c>
      <c r="G230" s="40"/>
      <c r="H230" s="40"/>
      <c r="I230" s="144"/>
      <c r="J230" s="40"/>
      <c r="K230" s="40"/>
      <c r="L230" s="44"/>
      <c r="M230" s="252"/>
      <c r="N230" s="25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90</v>
      </c>
    </row>
    <row r="231" s="12" customFormat="1" ht="22.8" customHeight="1">
      <c r="A231" s="12"/>
      <c r="B231" s="220"/>
      <c r="C231" s="221"/>
      <c r="D231" s="222" t="s">
        <v>79</v>
      </c>
      <c r="E231" s="234" t="s">
        <v>161</v>
      </c>
      <c r="F231" s="234" t="s">
        <v>398</v>
      </c>
      <c r="G231" s="221"/>
      <c r="H231" s="221"/>
      <c r="I231" s="224"/>
      <c r="J231" s="235">
        <f>BK231</f>
        <v>0</v>
      </c>
      <c r="K231" s="221"/>
      <c r="L231" s="226"/>
      <c r="M231" s="227"/>
      <c r="N231" s="228"/>
      <c r="O231" s="228"/>
      <c r="P231" s="229">
        <f>SUM(P232:P237)</f>
        <v>0</v>
      </c>
      <c r="Q231" s="228"/>
      <c r="R231" s="229">
        <f>SUM(R232:R237)</f>
        <v>0</v>
      </c>
      <c r="S231" s="228"/>
      <c r="T231" s="230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88</v>
      </c>
      <c r="AT231" s="232" t="s">
        <v>79</v>
      </c>
      <c r="AU231" s="232" t="s">
        <v>88</v>
      </c>
      <c r="AY231" s="231" t="s">
        <v>129</v>
      </c>
      <c r="BK231" s="233">
        <f>SUM(BK232:BK237)</f>
        <v>0</v>
      </c>
    </row>
    <row r="232" s="2" customFormat="1" ht="16.5" customHeight="1">
      <c r="A232" s="38"/>
      <c r="B232" s="39"/>
      <c r="C232" s="236" t="s">
        <v>399</v>
      </c>
      <c r="D232" s="236" t="s">
        <v>131</v>
      </c>
      <c r="E232" s="237" t="s">
        <v>400</v>
      </c>
      <c r="F232" s="238" t="s">
        <v>401</v>
      </c>
      <c r="G232" s="239" t="s">
        <v>144</v>
      </c>
      <c r="H232" s="240">
        <v>19.739999999999998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45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135</v>
      </c>
      <c r="AT232" s="248" t="s">
        <v>131</v>
      </c>
      <c r="AU232" s="248" t="s">
        <v>90</v>
      </c>
      <c r="AY232" s="17" t="s">
        <v>129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88</v>
      </c>
      <c r="BK232" s="249">
        <f>ROUND(I232*H232,2)</f>
        <v>0</v>
      </c>
      <c r="BL232" s="17" t="s">
        <v>135</v>
      </c>
      <c r="BM232" s="248" t="s">
        <v>402</v>
      </c>
    </row>
    <row r="233" s="2" customFormat="1">
      <c r="A233" s="38"/>
      <c r="B233" s="39"/>
      <c r="C233" s="40"/>
      <c r="D233" s="250" t="s">
        <v>137</v>
      </c>
      <c r="E233" s="40"/>
      <c r="F233" s="251" t="s">
        <v>403</v>
      </c>
      <c r="G233" s="40"/>
      <c r="H233" s="40"/>
      <c r="I233" s="144"/>
      <c r="J233" s="40"/>
      <c r="K233" s="40"/>
      <c r="L233" s="44"/>
      <c r="M233" s="252"/>
      <c r="N233" s="25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137</v>
      </c>
      <c r="AU233" s="17" t="s">
        <v>90</v>
      </c>
    </row>
    <row r="234" s="14" customFormat="1">
      <c r="A234" s="14"/>
      <c r="B234" s="264"/>
      <c r="C234" s="265"/>
      <c r="D234" s="250" t="s">
        <v>139</v>
      </c>
      <c r="E234" s="266" t="s">
        <v>1</v>
      </c>
      <c r="F234" s="267" t="s">
        <v>404</v>
      </c>
      <c r="G234" s="265"/>
      <c r="H234" s="268">
        <v>17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139</v>
      </c>
      <c r="AU234" s="274" t="s">
        <v>90</v>
      </c>
      <c r="AV234" s="14" t="s">
        <v>90</v>
      </c>
      <c r="AW234" s="14" t="s">
        <v>36</v>
      </c>
      <c r="AX234" s="14" t="s">
        <v>80</v>
      </c>
      <c r="AY234" s="274" t="s">
        <v>129</v>
      </c>
    </row>
    <row r="235" s="14" customFormat="1">
      <c r="A235" s="14"/>
      <c r="B235" s="264"/>
      <c r="C235" s="265"/>
      <c r="D235" s="250" t="s">
        <v>139</v>
      </c>
      <c r="E235" s="266" t="s">
        <v>1</v>
      </c>
      <c r="F235" s="267" t="s">
        <v>405</v>
      </c>
      <c r="G235" s="265"/>
      <c r="H235" s="268">
        <v>2.1699999999999999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139</v>
      </c>
      <c r="AU235" s="274" t="s">
        <v>90</v>
      </c>
      <c r="AV235" s="14" t="s">
        <v>90</v>
      </c>
      <c r="AW235" s="14" t="s">
        <v>36</v>
      </c>
      <c r="AX235" s="14" t="s">
        <v>80</v>
      </c>
      <c r="AY235" s="274" t="s">
        <v>129</v>
      </c>
    </row>
    <row r="236" s="14" customFormat="1">
      <c r="A236" s="14"/>
      <c r="B236" s="264"/>
      <c r="C236" s="265"/>
      <c r="D236" s="250" t="s">
        <v>139</v>
      </c>
      <c r="E236" s="266" t="s">
        <v>1</v>
      </c>
      <c r="F236" s="267" t="s">
        <v>406</v>
      </c>
      <c r="G236" s="265"/>
      <c r="H236" s="268">
        <v>0.56999999999999995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139</v>
      </c>
      <c r="AU236" s="274" t="s">
        <v>90</v>
      </c>
      <c r="AV236" s="14" t="s">
        <v>90</v>
      </c>
      <c r="AW236" s="14" t="s">
        <v>36</v>
      </c>
      <c r="AX236" s="14" t="s">
        <v>80</v>
      </c>
      <c r="AY236" s="274" t="s">
        <v>129</v>
      </c>
    </row>
    <row r="237" s="15" customFormat="1">
      <c r="A237" s="15"/>
      <c r="B237" s="287"/>
      <c r="C237" s="288"/>
      <c r="D237" s="250" t="s">
        <v>139</v>
      </c>
      <c r="E237" s="289" t="s">
        <v>1</v>
      </c>
      <c r="F237" s="290" t="s">
        <v>207</v>
      </c>
      <c r="G237" s="288"/>
      <c r="H237" s="291">
        <v>19.739999999999998</v>
      </c>
      <c r="I237" s="292"/>
      <c r="J237" s="288"/>
      <c r="K237" s="288"/>
      <c r="L237" s="293"/>
      <c r="M237" s="294"/>
      <c r="N237" s="295"/>
      <c r="O237" s="295"/>
      <c r="P237" s="295"/>
      <c r="Q237" s="295"/>
      <c r="R237" s="295"/>
      <c r="S237" s="295"/>
      <c r="T237" s="29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7" t="s">
        <v>139</v>
      </c>
      <c r="AU237" s="297" t="s">
        <v>90</v>
      </c>
      <c r="AV237" s="15" t="s">
        <v>135</v>
      </c>
      <c r="AW237" s="15" t="s">
        <v>36</v>
      </c>
      <c r="AX237" s="15" t="s">
        <v>88</v>
      </c>
      <c r="AY237" s="297" t="s">
        <v>129</v>
      </c>
    </row>
    <row r="238" s="12" customFormat="1" ht="22.8" customHeight="1">
      <c r="A238" s="12"/>
      <c r="B238" s="220"/>
      <c r="C238" s="221"/>
      <c r="D238" s="222" t="s">
        <v>79</v>
      </c>
      <c r="E238" s="234" t="s">
        <v>189</v>
      </c>
      <c r="F238" s="234" t="s">
        <v>407</v>
      </c>
      <c r="G238" s="221"/>
      <c r="H238" s="221"/>
      <c r="I238" s="224"/>
      <c r="J238" s="235">
        <f>BK238</f>
        <v>0</v>
      </c>
      <c r="K238" s="221"/>
      <c r="L238" s="226"/>
      <c r="M238" s="227"/>
      <c r="N238" s="228"/>
      <c r="O238" s="228"/>
      <c r="P238" s="229">
        <f>SUM(P239:P253)</f>
        <v>0</v>
      </c>
      <c r="Q238" s="228"/>
      <c r="R238" s="229">
        <f>SUM(R239:R253)</f>
        <v>3.4637405999999999</v>
      </c>
      <c r="S238" s="228"/>
      <c r="T238" s="230">
        <f>SUM(T239:T253)</f>
        <v>2.6949999999999998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1" t="s">
        <v>88</v>
      </c>
      <c r="AT238" s="232" t="s">
        <v>79</v>
      </c>
      <c r="AU238" s="232" t="s">
        <v>88</v>
      </c>
      <c r="AY238" s="231" t="s">
        <v>129</v>
      </c>
      <c r="BK238" s="233">
        <f>SUM(BK239:BK253)</f>
        <v>0</v>
      </c>
    </row>
    <row r="239" s="2" customFormat="1" ht="24" customHeight="1">
      <c r="A239" s="38"/>
      <c r="B239" s="39"/>
      <c r="C239" s="236" t="s">
        <v>408</v>
      </c>
      <c r="D239" s="236" t="s">
        <v>131</v>
      </c>
      <c r="E239" s="237" t="s">
        <v>409</v>
      </c>
      <c r="F239" s="238" t="s">
        <v>410</v>
      </c>
      <c r="G239" s="239" t="s">
        <v>277</v>
      </c>
      <c r="H239" s="240">
        <v>11.66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45</v>
      </c>
      <c r="O239" s="91"/>
      <c r="P239" s="246">
        <f>O239*H239</f>
        <v>0</v>
      </c>
      <c r="Q239" s="246">
        <v>0.16370999999999999</v>
      </c>
      <c r="R239" s="246">
        <f>Q239*H239</f>
        <v>1.9088585999999999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135</v>
      </c>
      <c r="AT239" s="248" t="s">
        <v>131</v>
      </c>
      <c r="AU239" s="248" t="s">
        <v>90</v>
      </c>
      <c r="AY239" s="17" t="s">
        <v>129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88</v>
      </c>
      <c r="BK239" s="249">
        <f>ROUND(I239*H239,2)</f>
        <v>0</v>
      </c>
      <c r="BL239" s="17" t="s">
        <v>135</v>
      </c>
      <c r="BM239" s="248" t="s">
        <v>411</v>
      </c>
    </row>
    <row r="240" s="2" customFormat="1">
      <c r="A240" s="38"/>
      <c r="B240" s="39"/>
      <c r="C240" s="40"/>
      <c r="D240" s="250" t="s">
        <v>137</v>
      </c>
      <c r="E240" s="40"/>
      <c r="F240" s="251" t="s">
        <v>412</v>
      </c>
      <c r="G240" s="40"/>
      <c r="H240" s="40"/>
      <c r="I240" s="144"/>
      <c r="J240" s="40"/>
      <c r="K240" s="40"/>
      <c r="L240" s="44"/>
      <c r="M240" s="252"/>
      <c r="N240" s="25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137</v>
      </c>
      <c r="AU240" s="17" t="s">
        <v>90</v>
      </c>
    </row>
    <row r="241" s="14" customFormat="1">
      <c r="A241" s="14"/>
      <c r="B241" s="264"/>
      <c r="C241" s="265"/>
      <c r="D241" s="250" t="s">
        <v>139</v>
      </c>
      <c r="E241" s="266" t="s">
        <v>1</v>
      </c>
      <c r="F241" s="267" t="s">
        <v>413</v>
      </c>
      <c r="G241" s="265"/>
      <c r="H241" s="268">
        <v>11.66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4" t="s">
        <v>139</v>
      </c>
      <c r="AU241" s="274" t="s">
        <v>90</v>
      </c>
      <c r="AV241" s="14" t="s">
        <v>90</v>
      </c>
      <c r="AW241" s="14" t="s">
        <v>36</v>
      </c>
      <c r="AX241" s="14" t="s">
        <v>88</v>
      </c>
      <c r="AY241" s="274" t="s">
        <v>129</v>
      </c>
    </row>
    <row r="242" s="2" customFormat="1" ht="16.5" customHeight="1">
      <c r="A242" s="38"/>
      <c r="B242" s="39"/>
      <c r="C242" s="275" t="s">
        <v>414</v>
      </c>
      <c r="D242" s="275" t="s">
        <v>162</v>
      </c>
      <c r="E242" s="276" t="s">
        <v>415</v>
      </c>
      <c r="F242" s="277" t="s">
        <v>416</v>
      </c>
      <c r="G242" s="278" t="s">
        <v>320</v>
      </c>
      <c r="H242" s="279">
        <v>35.332999999999998</v>
      </c>
      <c r="I242" s="280"/>
      <c r="J242" s="281">
        <f>ROUND(I242*H242,2)</f>
        <v>0</v>
      </c>
      <c r="K242" s="282"/>
      <c r="L242" s="283"/>
      <c r="M242" s="284" t="s">
        <v>1</v>
      </c>
      <c r="N242" s="285" t="s">
        <v>45</v>
      </c>
      <c r="O242" s="91"/>
      <c r="P242" s="246">
        <f>O242*H242</f>
        <v>0</v>
      </c>
      <c r="Q242" s="246">
        <v>0.043999999999999997</v>
      </c>
      <c r="R242" s="246">
        <f>Q242*H242</f>
        <v>1.5546519999999999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166</v>
      </c>
      <c r="AT242" s="248" t="s">
        <v>162</v>
      </c>
      <c r="AU242" s="248" t="s">
        <v>90</v>
      </c>
      <c r="AY242" s="17" t="s">
        <v>129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88</v>
      </c>
      <c r="BK242" s="249">
        <f>ROUND(I242*H242,2)</f>
        <v>0</v>
      </c>
      <c r="BL242" s="17" t="s">
        <v>135</v>
      </c>
      <c r="BM242" s="248" t="s">
        <v>417</v>
      </c>
    </row>
    <row r="243" s="2" customFormat="1">
      <c r="A243" s="38"/>
      <c r="B243" s="39"/>
      <c r="C243" s="40"/>
      <c r="D243" s="250" t="s">
        <v>137</v>
      </c>
      <c r="E243" s="40"/>
      <c r="F243" s="251" t="s">
        <v>418</v>
      </c>
      <c r="G243" s="40"/>
      <c r="H243" s="40"/>
      <c r="I243" s="144"/>
      <c r="J243" s="40"/>
      <c r="K243" s="40"/>
      <c r="L243" s="44"/>
      <c r="M243" s="252"/>
      <c r="N243" s="25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90</v>
      </c>
    </row>
    <row r="244" s="2" customFormat="1" ht="24" customHeight="1">
      <c r="A244" s="38"/>
      <c r="B244" s="39"/>
      <c r="C244" s="236" t="s">
        <v>419</v>
      </c>
      <c r="D244" s="236" t="s">
        <v>131</v>
      </c>
      <c r="E244" s="237" t="s">
        <v>420</v>
      </c>
      <c r="F244" s="238" t="s">
        <v>421</v>
      </c>
      <c r="G244" s="239" t="s">
        <v>320</v>
      </c>
      <c r="H244" s="240">
        <v>1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45</v>
      </c>
      <c r="O244" s="91"/>
      <c r="P244" s="246">
        <f>O244*H244</f>
        <v>0</v>
      </c>
      <c r="Q244" s="246">
        <v>0.00023000000000000001</v>
      </c>
      <c r="R244" s="246">
        <f>Q244*H244</f>
        <v>0.00023000000000000001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135</v>
      </c>
      <c r="AT244" s="248" t="s">
        <v>131</v>
      </c>
      <c r="AU244" s="248" t="s">
        <v>90</v>
      </c>
      <c r="AY244" s="17" t="s">
        <v>129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88</v>
      </c>
      <c r="BK244" s="249">
        <f>ROUND(I244*H244,2)</f>
        <v>0</v>
      </c>
      <c r="BL244" s="17" t="s">
        <v>135</v>
      </c>
      <c r="BM244" s="248" t="s">
        <v>422</v>
      </c>
    </row>
    <row r="245" s="2" customFormat="1">
      <c r="A245" s="38"/>
      <c r="B245" s="39"/>
      <c r="C245" s="40"/>
      <c r="D245" s="250" t="s">
        <v>137</v>
      </c>
      <c r="E245" s="40"/>
      <c r="F245" s="251" t="s">
        <v>423</v>
      </c>
      <c r="G245" s="40"/>
      <c r="H245" s="40"/>
      <c r="I245" s="144"/>
      <c r="J245" s="40"/>
      <c r="K245" s="40"/>
      <c r="L245" s="44"/>
      <c r="M245" s="252"/>
      <c r="N245" s="25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137</v>
      </c>
      <c r="AU245" s="17" t="s">
        <v>90</v>
      </c>
    </row>
    <row r="246" s="2" customFormat="1">
      <c r="A246" s="38"/>
      <c r="B246" s="39"/>
      <c r="C246" s="40"/>
      <c r="D246" s="250" t="s">
        <v>186</v>
      </c>
      <c r="E246" s="40"/>
      <c r="F246" s="286" t="s">
        <v>424</v>
      </c>
      <c r="G246" s="40"/>
      <c r="H246" s="40"/>
      <c r="I246" s="144"/>
      <c r="J246" s="40"/>
      <c r="K246" s="40"/>
      <c r="L246" s="44"/>
      <c r="M246" s="252"/>
      <c r="N246" s="25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186</v>
      </c>
      <c r="AU246" s="17" t="s">
        <v>90</v>
      </c>
    </row>
    <row r="247" s="14" customFormat="1">
      <c r="A247" s="14"/>
      <c r="B247" s="264"/>
      <c r="C247" s="265"/>
      <c r="D247" s="250" t="s">
        <v>139</v>
      </c>
      <c r="E247" s="266" t="s">
        <v>1</v>
      </c>
      <c r="F247" s="267" t="s">
        <v>425</v>
      </c>
      <c r="G247" s="265"/>
      <c r="H247" s="268">
        <v>1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139</v>
      </c>
      <c r="AU247" s="274" t="s">
        <v>90</v>
      </c>
      <c r="AV247" s="14" t="s">
        <v>90</v>
      </c>
      <c r="AW247" s="14" t="s">
        <v>36</v>
      </c>
      <c r="AX247" s="14" t="s">
        <v>88</v>
      </c>
      <c r="AY247" s="274" t="s">
        <v>129</v>
      </c>
    </row>
    <row r="248" s="2" customFormat="1" ht="24" customHeight="1">
      <c r="A248" s="38"/>
      <c r="B248" s="39"/>
      <c r="C248" s="236" t="s">
        <v>426</v>
      </c>
      <c r="D248" s="236" t="s">
        <v>131</v>
      </c>
      <c r="E248" s="237" t="s">
        <v>427</v>
      </c>
      <c r="F248" s="238" t="s">
        <v>428</v>
      </c>
      <c r="G248" s="239" t="s">
        <v>277</v>
      </c>
      <c r="H248" s="240">
        <v>7.7000000000000002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45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0.34999999999999998</v>
      </c>
      <c r="T248" s="247">
        <f>S248*H248</f>
        <v>2.6949999999999998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135</v>
      </c>
      <c r="AT248" s="248" t="s">
        <v>131</v>
      </c>
      <c r="AU248" s="248" t="s">
        <v>90</v>
      </c>
      <c r="AY248" s="17" t="s">
        <v>129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88</v>
      </c>
      <c r="BK248" s="249">
        <f>ROUND(I248*H248,2)</f>
        <v>0</v>
      </c>
      <c r="BL248" s="17" t="s">
        <v>135</v>
      </c>
      <c r="BM248" s="248" t="s">
        <v>429</v>
      </c>
    </row>
    <row r="249" s="2" customFormat="1">
      <c r="A249" s="38"/>
      <c r="B249" s="39"/>
      <c r="C249" s="40"/>
      <c r="D249" s="250" t="s">
        <v>137</v>
      </c>
      <c r="E249" s="40"/>
      <c r="F249" s="251" t="s">
        <v>430</v>
      </c>
      <c r="G249" s="40"/>
      <c r="H249" s="40"/>
      <c r="I249" s="144"/>
      <c r="J249" s="40"/>
      <c r="K249" s="40"/>
      <c r="L249" s="44"/>
      <c r="M249" s="252"/>
      <c r="N249" s="25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137</v>
      </c>
      <c r="AU249" s="17" t="s">
        <v>90</v>
      </c>
    </row>
    <row r="250" s="14" customFormat="1">
      <c r="A250" s="14"/>
      <c r="B250" s="264"/>
      <c r="C250" s="265"/>
      <c r="D250" s="250" t="s">
        <v>139</v>
      </c>
      <c r="E250" s="266" t="s">
        <v>1</v>
      </c>
      <c r="F250" s="267" t="s">
        <v>431</v>
      </c>
      <c r="G250" s="265"/>
      <c r="H250" s="268">
        <v>7.7000000000000002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4" t="s">
        <v>139</v>
      </c>
      <c r="AU250" s="274" t="s">
        <v>90</v>
      </c>
      <c r="AV250" s="14" t="s">
        <v>90</v>
      </c>
      <c r="AW250" s="14" t="s">
        <v>36</v>
      </c>
      <c r="AX250" s="14" t="s">
        <v>88</v>
      </c>
      <c r="AY250" s="274" t="s">
        <v>129</v>
      </c>
    </row>
    <row r="251" s="2" customFormat="1" ht="16.5" customHeight="1">
      <c r="A251" s="38"/>
      <c r="B251" s="39"/>
      <c r="C251" s="236" t="s">
        <v>432</v>
      </c>
      <c r="D251" s="236" t="s">
        <v>131</v>
      </c>
      <c r="E251" s="237" t="s">
        <v>433</v>
      </c>
      <c r="F251" s="238" t="s">
        <v>434</v>
      </c>
      <c r="G251" s="239" t="s">
        <v>257</v>
      </c>
      <c r="H251" s="240">
        <v>1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45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135</v>
      </c>
      <c r="AT251" s="248" t="s">
        <v>131</v>
      </c>
      <c r="AU251" s="248" t="s">
        <v>90</v>
      </c>
      <c r="AY251" s="17" t="s">
        <v>129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88</v>
      </c>
      <c r="BK251" s="249">
        <f>ROUND(I251*H251,2)</f>
        <v>0</v>
      </c>
      <c r="BL251" s="17" t="s">
        <v>135</v>
      </c>
      <c r="BM251" s="248" t="s">
        <v>435</v>
      </c>
    </row>
    <row r="252" s="2" customFormat="1">
      <c r="A252" s="38"/>
      <c r="B252" s="39"/>
      <c r="C252" s="40"/>
      <c r="D252" s="250" t="s">
        <v>137</v>
      </c>
      <c r="E252" s="40"/>
      <c r="F252" s="251" t="s">
        <v>436</v>
      </c>
      <c r="G252" s="40"/>
      <c r="H252" s="40"/>
      <c r="I252" s="144"/>
      <c r="J252" s="40"/>
      <c r="K252" s="40"/>
      <c r="L252" s="44"/>
      <c r="M252" s="252"/>
      <c r="N252" s="25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137</v>
      </c>
      <c r="AU252" s="17" t="s">
        <v>90</v>
      </c>
    </row>
    <row r="253" s="14" customFormat="1">
      <c r="A253" s="14"/>
      <c r="B253" s="264"/>
      <c r="C253" s="265"/>
      <c r="D253" s="250" t="s">
        <v>139</v>
      </c>
      <c r="E253" s="266" t="s">
        <v>1</v>
      </c>
      <c r="F253" s="267" t="s">
        <v>88</v>
      </c>
      <c r="G253" s="265"/>
      <c r="H253" s="268">
        <v>1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139</v>
      </c>
      <c r="AU253" s="274" t="s">
        <v>90</v>
      </c>
      <c r="AV253" s="14" t="s">
        <v>90</v>
      </c>
      <c r="AW253" s="14" t="s">
        <v>36</v>
      </c>
      <c r="AX253" s="14" t="s">
        <v>88</v>
      </c>
      <c r="AY253" s="274" t="s">
        <v>129</v>
      </c>
    </row>
    <row r="254" s="12" customFormat="1" ht="22.8" customHeight="1">
      <c r="A254" s="12"/>
      <c r="B254" s="220"/>
      <c r="C254" s="221"/>
      <c r="D254" s="222" t="s">
        <v>79</v>
      </c>
      <c r="E254" s="234" t="s">
        <v>259</v>
      </c>
      <c r="F254" s="234" t="s">
        <v>260</v>
      </c>
      <c r="G254" s="221"/>
      <c r="H254" s="221"/>
      <c r="I254" s="224"/>
      <c r="J254" s="235">
        <f>BK254</f>
        <v>0</v>
      </c>
      <c r="K254" s="221"/>
      <c r="L254" s="226"/>
      <c r="M254" s="227"/>
      <c r="N254" s="228"/>
      <c r="O254" s="228"/>
      <c r="P254" s="229">
        <f>SUM(P255:P258)</f>
        <v>0</v>
      </c>
      <c r="Q254" s="228"/>
      <c r="R254" s="229">
        <f>SUM(R255:R258)</f>
        <v>0</v>
      </c>
      <c r="S254" s="228"/>
      <c r="T254" s="230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1" t="s">
        <v>88</v>
      </c>
      <c r="AT254" s="232" t="s">
        <v>79</v>
      </c>
      <c r="AU254" s="232" t="s">
        <v>88</v>
      </c>
      <c r="AY254" s="231" t="s">
        <v>129</v>
      </c>
      <c r="BK254" s="233">
        <f>SUM(BK255:BK258)</f>
        <v>0</v>
      </c>
    </row>
    <row r="255" s="2" customFormat="1" ht="24" customHeight="1">
      <c r="A255" s="38"/>
      <c r="B255" s="39"/>
      <c r="C255" s="236" t="s">
        <v>437</v>
      </c>
      <c r="D255" s="236" t="s">
        <v>131</v>
      </c>
      <c r="E255" s="237" t="s">
        <v>438</v>
      </c>
      <c r="F255" s="238" t="s">
        <v>439</v>
      </c>
      <c r="G255" s="239" t="s">
        <v>264</v>
      </c>
      <c r="H255" s="240">
        <v>44.100999999999999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45</v>
      </c>
      <c r="O255" s="91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135</v>
      </c>
      <c r="AT255" s="248" t="s">
        <v>131</v>
      </c>
      <c r="AU255" s="248" t="s">
        <v>90</v>
      </c>
      <c r="AY255" s="17" t="s">
        <v>129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88</v>
      </c>
      <c r="BK255" s="249">
        <f>ROUND(I255*H255,2)</f>
        <v>0</v>
      </c>
      <c r="BL255" s="17" t="s">
        <v>135</v>
      </c>
      <c r="BM255" s="248" t="s">
        <v>440</v>
      </c>
    </row>
    <row r="256" s="2" customFormat="1">
      <c r="A256" s="38"/>
      <c r="B256" s="39"/>
      <c r="C256" s="40"/>
      <c r="D256" s="250" t="s">
        <v>137</v>
      </c>
      <c r="E256" s="40"/>
      <c r="F256" s="251" t="s">
        <v>441</v>
      </c>
      <c r="G256" s="40"/>
      <c r="H256" s="40"/>
      <c r="I256" s="144"/>
      <c r="J256" s="40"/>
      <c r="K256" s="40"/>
      <c r="L256" s="44"/>
      <c r="M256" s="252"/>
      <c r="N256" s="25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137</v>
      </c>
      <c r="AU256" s="17" t="s">
        <v>90</v>
      </c>
    </row>
    <row r="257" s="2" customFormat="1" ht="24" customHeight="1">
      <c r="A257" s="38"/>
      <c r="B257" s="39"/>
      <c r="C257" s="236" t="s">
        <v>442</v>
      </c>
      <c r="D257" s="236" t="s">
        <v>131</v>
      </c>
      <c r="E257" s="237" t="s">
        <v>262</v>
      </c>
      <c r="F257" s="238" t="s">
        <v>263</v>
      </c>
      <c r="G257" s="239" t="s">
        <v>264</v>
      </c>
      <c r="H257" s="240">
        <v>44.100999999999999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45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135</v>
      </c>
      <c r="AT257" s="248" t="s">
        <v>131</v>
      </c>
      <c r="AU257" s="248" t="s">
        <v>90</v>
      </c>
      <c r="AY257" s="17" t="s">
        <v>129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88</v>
      </c>
      <c r="BK257" s="249">
        <f>ROUND(I257*H257,2)</f>
        <v>0</v>
      </c>
      <c r="BL257" s="17" t="s">
        <v>135</v>
      </c>
      <c r="BM257" s="248" t="s">
        <v>443</v>
      </c>
    </row>
    <row r="258" s="2" customFormat="1">
      <c r="A258" s="38"/>
      <c r="B258" s="39"/>
      <c r="C258" s="40"/>
      <c r="D258" s="250" t="s">
        <v>137</v>
      </c>
      <c r="E258" s="40"/>
      <c r="F258" s="251" t="s">
        <v>266</v>
      </c>
      <c r="G258" s="40"/>
      <c r="H258" s="40"/>
      <c r="I258" s="144"/>
      <c r="J258" s="40"/>
      <c r="K258" s="40"/>
      <c r="L258" s="44"/>
      <c r="M258" s="252"/>
      <c r="N258" s="25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137</v>
      </c>
      <c r="AU258" s="17" t="s">
        <v>90</v>
      </c>
    </row>
    <row r="259" s="12" customFormat="1" ht="25.92" customHeight="1">
      <c r="A259" s="12"/>
      <c r="B259" s="220"/>
      <c r="C259" s="221"/>
      <c r="D259" s="222" t="s">
        <v>79</v>
      </c>
      <c r="E259" s="223" t="s">
        <v>444</v>
      </c>
      <c r="F259" s="223" t="s">
        <v>445</v>
      </c>
      <c r="G259" s="221"/>
      <c r="H259" s="221"/>
      <c r="I259" s="224"/>
      <c r="J259" s="225">
        <f>BK259</f>
        <v>0</v>
      </c>
      <c r="K259" s="221"/>
      <c r="L259" s="226"/>
      <c r="M259" s="227"/>
      <c r="N259" s="228"/>
      <c r="O259" s="228"/>
      <c r="P259" s="229">
        <v>0</v>
      </c>
      <c r="Q259" s="228"/>
      <c r="R259" s="229">
        <v>0</v>
      </c>
      <c r="S259" s="228"/>
      <c r="T259" s="230"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1" t="s">
        <v>90</v>
      </c>
      <c r="AT259" s="232" t="s">
        <v>79</v>
      </c>
      <c r="AU259" s="232" t="s">
        <v>80</v>
      </c>
      <c r="AY259" s="231" t="s">
        <v>129</v>
      </c>
      <c r="BK259" s="233">
        <v>0</v>
      </c>
    </row>
    <row r="260" s="12" customFormat="1" ht="25.92" customHeight="1">
      <c r="A260" s="12"/>
      <c r="B260" s="220"/>
      <c r="C260" s="221"/>
      <c r="D260" s="222" t="s">
        <v>79</v>
      </c>
      <c r="E260" s="223" t="s">
        <v>446</v>
      </c>
      <c r="F260" s="223" t="s">
        <v>447</v>
      </c>
      <c r="G260" s="221"/>
      <c r="H260" s="221"/>
      <c r="I260" s="224"/>
      <c r="J260" s="225">
        <f>BK260</f>
        <v>0</v>
      </c>
      <c r="K260" s="221"/>
      <c r="L260" s="226"/>
      <c r="M260" s="227"/>
      <c r="N260" s="228"/>
      <c r="O260" s="228"/>
      <c r="P260" s="229">
        <f>P261</f>
        <v>0</v>
      </c>
      <c r="Q260" s="228"/>
      <c r="R260" s="229">
        <f>R261</f>
        <v>0</v>
      </c>
      <c r="S260" s="228"/>
      <c r="T260" s="230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1" t="s">
        <v>135</v>
      </c>
      <c r="AT260" s="232" t="s">
        <v>79</v>
      </c>
      <c r="AU260" s="232" t="s">
        <v>80</v>
      </c>
      <c r="AY260" s="231" t="s">
        <v>129</v>
      </c>
      <c r="BK260" s="233">
        <f>BK261</f>
        <v>0</v>
      </c>
    </row>
    <row r="261" s="12" customFormat="1" ht="22.8" customHeight="1">
      <c r="A261" s="12"/>
      <c r="B261" s="220"/>
      <c r="C261" s="221"/>
      <c r="D261" s="222" t="s">
        <v>79</v>
      </c>
      <c r="E261" s="234" t="s">
        <v>448</v>
      </c>
      <c r="F261" s="234" t="s">
        <v>449</v>
      </c>
      <c r="G261" s="221"/>
      <c r="H261" s="221"/>
      <c r="I261" s="224"/>
      <c r="J261" s="235">
        <f>BK261</f>
        <v>0</v>
      </c>
      <c r="K261" s="221"/>
      <c r="L261" s="226"/>
      <c r="M261" s="227"/>
      <c r="N261" s="228"/>
      <c r="O261" s="228"/>
      <c r="P261" s="229">
        <f>SUM(P262:P265)</f>
        <v>0</v>
      </c>
      <c r="Q261" s="228"/>
      <c r="R261" s="229">
        <f>SUM(R262:R265)</f>
        <v>0</v>
      </c>
      <c r="S261" s="228"/>
      <c r="T261" s="230">
        <f>SUM(T262:T265)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1" t="s">
        <v>135</v>
      </c>
      <c r="AT261" s="232" t="s">
        <v>79</v>
      </c>
      <c r="AU261" s="232" t="s">
        <v>88</v>
      </c>
      <c r="AY261" s="231" t="s">
        <v>129</v>
      </c>
      <c r="BK261" s="233">
        <f>SUM(BK262:BK265)</f>
        <v>0</v>
      </c>
    </row>
    <row r="262" s="2" customFormat="1" ht="16.5" customHeight="1">
      <c r="A262" s="38"/>
      <c r="B262" s="39"/>
      <c r="C262" s="236" t="s">
        <v>450</v>
      </c>
      <c r="D262" s="236" t="s">
        <v>131</v>
      </c>
      <c r="E262" s="237" t="s">
        <v>451</v>
      </c>
      <c r="F262" s="238" t="s">
        <v>452</v>
      </c>
      <c r="G262" s="239" t="s">
        <v>257</v>
      </c>
      <c r="H262" s="240">
        <v>2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45</v>
      </c>
      <c r="O262" s="91"/>
      <c r="P262" s="246">
        <f>O262*H262</f>
        <v>0</v>
      </c>
      <c r="Q262" s="246">
        <v>0</v>
      </c>
      <c r="R262" s="246">
        <f>Q262*H262</f>
        <v>0</v>
      </c>
      <c r="S262" s="246">
        <v>0</v>
      </c>
      <c r="T262" s="24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192</v>
      </c>
      <c r="AT262" s="248" t="s">
        <v>131</v>
      </c>
      <c r="AU262" s="248" t="s">
        <v>90</v>
      </c>
      <c r="AY262" s="17" t="s">
        <v>129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88</v>
      </c>
      <c r="BK262" s="249">
        <f>ROUND(I262*H262,2)</f>
        <v>0</v>
      </c>
      <c r="BL262" s="17" t="s">
        <v>192</v>
      </c>
      <c r="BM262" s="248" t="s">
        <v>453</v>
      </c>
    </row>
    <row r="263" s="2" customFormat="1">
      <c r="A263" s="38"/>
      <c r="B263" s="39"/>
      <c r="C263" s="40"/>
      <c r="D263" s="250" t="s">
        <v>137</v>
      </c>
      <c r="E263" s="40"/>
      <c r="F263" s="251" t="s">
        <v>452</v>
      </c>
      <c r="G263" s="40"/>
      <c r="H263" s="40"/>
      <c r="I263" s="144"/>
      <c r="J263" s="40"/>
      <c r="K263" s="40"/>
      <c r="L263" s="44"/>
      <c r="M263" s="252"/>
      <c r="N263" s="25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90</v>
      </c>
    </row>
    <row r="264" s="2" customFormat="1" ht="16.5" customHeight="1">
      <c r="A264" s="38"/>
      <c r="B264" s="39"/>
      <c r="C264" s="236" t="s">
        <v>454</v>
      </c>
      <c r="D264" s="236" t="s">
        <v>131</v>
      </c>
      <c r="E264" s="237" t="s">
        <v>455</v>
      </c>
      <c r="F264" s="238" t="s">
        <v>456</v>
      </c>
      <c r="G264" s="239" t="s">
        <v>257</v>
      </c>
      <c r="H264" s="240">
        <v>1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45</v>
      </c>
      <c r="O264" s="91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192</v>
      </c>
      <c r="AT264" s="248" t="s">
        <v>131</v>
      </c>
      <c r="AU264" s="248" t="s">
        <v>90</v>
      </c>
      <c r="AY264" s="17" t="s">
        <v>129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88</v>
      </c>
      <c r="BK264" s="249">
        <f>ROUND(I264*H264,2)</f>
        <v>0</v>
      </c>
      <c r="BL264" s="17" t="s">
        <v>192</v>
      </c>
      <c r="BM264" s="248" t="s">
        <v>457</v>
      </c>
    </row>
    <row r="265" s="2" customFormat="1">
      <c r="A265" s="38"/>
      <c r="B265" s="39"/>
      <c r="C265" s="40"/>
      <c r="D265" s="250" t="s">
        <v>137</v>
      </c>
      <c r="E265" s="40"/>
      <c r="F265" s="251" t="s">
        <v>458</v>
      </c>
      <c r="G265" s="40"/>
      <c r="H265" s="40"/>
      <c r="I265" s="144"/>
      <c r="J265" s="40"/>
      <c r="K265" s="40"/>
      <c r="L265" s="44"/>
      <c r="M265" s="301"/>
      <c r="N265" s="302"/>
      <c r="O265" s="303"/>
      <c r="P265" s="303"/>
      <c r="Q265" s="303"/>
      <c r="R265" s="303"/>
      <c r="S265" s="303"/>
      <c r="T265" s="304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137</v>
      </c>
      <c r="AU265" s="17" t="s">
        <v>90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183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uoroe6AEC3Dp/3kckDWVRK5z73zcWKhjebl7P26FWiaIZTQpxzc056z1sayRjBTb37bL6HCQ/XjbW8BW6V1JCA==" hashValue="iwKmWETSnZVw8OZL8App2mSP6WnSaLKhK/FDvGkFE8z/Pd9pgsGULmFdMhIZ0cUxDA8LVU2CipMQOJQZYPs6hQ==" algorithmName="SHA-512" password="CC35"/>
  <autoFilter ref="C126:K26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Revitalizace Račanského rybníka (ř.km 1,115 – 1,202)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459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11. 6. 2019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>00274101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Město Přelouč</v>
      </c>
      <c r="F15" s="38"/>
      <c r="G15" s="38"/>
      <c r="H15" s="38"/>
      <c r="I15" s="147" t="s">
        <v>28</v>
      </c>
      <c r="J15" s="146" t="str">
        <f>IF('Rekapitulace stavby'!AN11="","",'Rekapitulace stavby'!AN11)</f>
        <v>CZ00274101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ROUND((SUM(BE123:BE223)),  2)</f>
        <v>0</v>
      </c>
      <c r="G33" s="38"/>
      <c r="H33" s="38"/>
      <c r="I33" s="162">
        <v>0.20999999999999999</v>
      </c>
      <c r="J33" s="161">
        <f>ROUND(((SUM(BE123:BE223))*I33),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ROUND((SUM(BF123:BF223)),  2)</f>
        <v>0</v>
      </c>
      <c r="G34" s="38"/>
      <c r="H34" s="38"/>
      <c r="I34" s="162">
        <v>0.14999999999999999</v>
      </c>
      <c r="J34" s="161">
        <f>ROUND(((SUM(BF123:BF223))*I34),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ROUND((SUM(BG123:BG223)),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ROUND((SUM(BH123:BH223)),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ROUND((SUM(BI123:BI223)),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Revitalizace Račanského rybníka (ř.km 1,115 – 1,202)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3.3 - Řešení vegetace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147" t="s">
        <v>22</v>
      </c>
      <c r="J89" s="79" t="str">
        <f>IF(J12="","",J12)</f>
        <v>11. 6. 2019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Město Přelouč</v>
      </c>
      <c r="G91" s="40"/>
      <c r="H91" s="40"/>
      <c r="I91" s="147" t="s">
        <v>32</v>
      </c>
      <c r="J91" s="36" t="str">
        <f>E21</f>
        <v>Vodohospodářský rozvoj a výstavba,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Dvořák Vítězslav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104</v>
      </c>
      <c r="D94" s="189"/>
      <c r="E94" s="189"/>
      <c r="F94" s="189"/>
      <c r="G94" s="189"/>
      <c r="H94" s="189"/>
      <c r="I94" s="190"/>
      <c r="J94" s="191" t="s">
        <v>105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106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93"/>
      <c r="C97" s="194"/>
      <c r="D97" s="195" t="s">
        <v>108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109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288</v>
      </c>
      <c r="E99" s="203"/>
      <c r="F99" s="203"/>
      <c r="G99" s="203"/>
      <c r="H99" s="203"/>
      <c r="I99" s="204"/>
      <c r="J99" s="205">
        <f>J174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460</v>
      </c>
      <c r="E100" s="203"/>
      <c r="F100" s="203"/>
      <c r="G100" s="203"/>
      <c r="H100" s="203"/>
      <c r="I100" s="204"/>
      <c r="J100" s="205">
        <f>J185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112</v>
      </c>
      <c r="E101" s="196"/>
      <c r="F101" s="196"/>
      <c r="G101" s="196"/>
      <c r="H101" s="196"/>
      <c r="I101" s="197"/>
      <c r="J101" s="198">
        <f>J202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J203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461</v>
      </c>
      <c r="E103" s="196"/>
      <c r="F103" s="196"/>
      <c r="G103" s="196"/>
      <c r="H103" s="196"/>
      <c r="I103" s="197"/>
      <c r="J103" s="198">
        <f>J212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114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Revitalizace Račanského rybníka (ř.km 1,115 – 1,202)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3.3 - Řešení vegetace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Přelouč</v>
      </c>
      <c r="G117" s="40"/>
      <c r="H117" s="40"/>
      <c r="I117" s="147" t="s">
        <v>22</v>
      </c>
      <c r="J117" s="79" t="str">
        <f>IF(J12="","",J12)</f>
        <v>11. 6. 2019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3.05" customHeight="1">
      <c r="A119" s="38"/>
      <c r="B119" s="39"/>
      <c r="C119" s="32" t="s">
        <v>24</v>
      </c>
      <c r="D119" s="40"/>
      <c r="E119" s="40"/>
      <c r="F119" s="27" t="str">
        <f>E15</f>
        <v>Město Přelouč</v>
      </c>
      <c r="G119" s="40"/>
      <c r="H119" s="40"/>
      <c r="I119" s="147" t="s">
        <v>32</v>
      </c>
      <c r="J119" s="36" t="str">
        <f>E21</f>
        <v>Vodohospodářský rozvoj a výstavba, a.s.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7.9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47" t="s">
        <v>37</v>
      </c>
      <c r="J120" s="36" t="str">
        <f>E24</f>
        <v>Ing. Dvořák Vítězslav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115</v>
      </c>
      <c r="D122" s="210" t="s">
        <v>65</v>
      </c>
      <c r="E122" s="210" t="s">
        <v>61</v>
      </c>
      <c r="F122" s="210" t="s">
        <v>62</v>
      </c>
      <c r="G122" s="210" t="s">
        <v>116</v>
      </c>
      <c r="H122" s="210" t="s">
        <v>117</v>
      </c>
      <c r="I122" s="211" t="s">
        <v>118</v>
      </c>
      <c r="J122" s="212" t="s">
        <v>105</v>
      </c>
      <c r="K122" s="213" t="s">
        <v>119</v>
      </c>
      <c r="L122" s="214"/>
      <c r="M122" s="100" t="s">
        <v>1</v>
      </c>
      <c r="N122" s="101" t="s">
        <v>44</v>
      </c>
      <c r="O122" s="101" t="s">
        <v>120</v>
      </c>
      <c r="P122" s="101" t="s">
        <v>121</v>
      </c>
      <c r="Q122" s="101" t="s">
        <v>122</v>
      </c>
      <c r="R122" s="101" t="s">
        <v>123</v>
      </c>
      <c r="S122" s="101" t="s">
        <v>124</v>
      </c>
      <c r="T122" s="102" t="s">
        <v>125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126</v>
      </c>
      <c r="D123" s="40"/>
      <c r="E123" s="40"/>
      <c r="F123" s="40"/>
      <c r="G123" s="40"/>
      <c r="H123" s="40"/>
      <c r="I123" s="144"/>
      <c r="J123" s="215">
        <f>BK123</f>
        <v>0</v>
      </c>
      <c r="K123" s="40"/>
      <c r="L123" s="44"/>
      <c r="M123" s="103"/>
      <c r="N123" s="216"/>
      <c r="O123" s="104"/>
      <c r="P123" s="217">
        <f>P124+P202+P212</f>
        <v>0</v>
      </c>
      <c r="Q123" s="104"/>
      <c r="R123" s="217">
        <f>R124+R202+R212</f>
        <v>0.39480000000000004</v>
      </c>
      <c r="S123" s="104"/>
      <c r="T123" s="218">
        <f>T124+T202+T212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107</v>
      </c>
      <c r="BK123" s="219">
        <f>BK124+BK202+BK212</f>
        <v>0</v>
      </c>
    </row>
    <row r="124" s="12" customFormat="1" ht="25.92" customHeight="1">
      <c r="A124" s="12"/>
      <c r="B124" s="220"/>
      <c r="C124" s="221"/>
      <c r="D124" s="222" t="s">
        <v>79</v>
      </c>
      <c r="E124" s="223" t="s">
        <v>127</v>
      </c>
      <c r="F124" s="223" t="s">
        <v>128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P125+P174</f>
        <v>0</v>
      </c>
      <c r="Q124" s="228"/>
      <c r="R124" s="229">
        <f>R125+R174</f>
        <v>0.39480000000000004</v>
      </c>
      <c r="S124" s="228"/>
      <c r="T124" s="230">
        <f>T125+T174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88</v>
      </c>
      <c r="AT124" s="232" t="s">
        <v>79</v>
      </c>
      <c r="AU124" s="232" t="s">
        <v>80</v>
      </c>
      <c r="AY124" s="231" t="s">
        <v>129</v>
      </c>
      <c r="BK124" s="233">
        <f>BK125+BK174</f>
        <v>0</v>
      </c>
    </row>
    <row r="125" s="12" customFormat="1" ht="22.8" customHeight="1">
      <c r="A125" s="12"/>
      <c r="B125" s="220"/>
      <c r="C125" s="221"/>
      <c r="D125" s="222" t="s">
        <v>79</v>
      </c>
      <c r="E125" s="234" t="s">
        <v>88</v>
      </c>
      <c r="F125" s="234" t="s">
        <v>130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SUM(P126:P173)</f>
        <v>0</v>
      </c>
      <c r="Q125" s="228"/>
      <c r="R125" s="229">
        <f>SUM(R126:R173)</f>
        <v>0</v>
      </c>
      <c r="S125" s="228"/>
      <c r="T125" s="230">
        <f>SUM(T126:T173)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88</v>
      </c>
      <c r="AT125" s="232" t="s">
        <v>79</v>
      </c>
      <c r="AU125" s="232" t="s">
        <v>88</v>
      </c>
      <c r="AY125" s="231" t="s">
        <v>129</v>
      </c>
      <c r="BK125" s="233">
        <f>SUM(BK126:BK173)</f>
        <v>0</v>
      </c>
    </row>
    <row r="126" s="2" customFormat="1" ht="16.5" customHeight="1">
      <c r="A126" s="38"/>
      <c r="B126" s="39"/>
      <c r="C126" s="236" t="s">
        <v>88</v>
      </c>
      <c r="D126" s="236" t="s">
        <v>131</v>
      </c>
      <c r="E126" s="237" t="s">
        <v>462</v>
      </c>
      <c r="F126" s="238" t="s">
        <v>463</v>
      </c>
      <c r="G126" s="239" t="s">
        <v>257</v>
      </c>
      <c r="H126" s="240">
        <v>12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45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135</v>
      </c>
      <c r="AT126" s="248" t="s">
        <v>131</v>
      </c>
      <c r="AU126" s="248" t="s">
        <v>90</v>
      </c>
      <c r="AY126" s="17" t="s">
        <v>129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88</v>
      </c>
      <c r="BK126" s="249">
        <f>ROUND(I126*H126,2)</f>
        <v>0</v>
      </c>
      <c r="BL126" s="17" t="s">
        <v>135</v>
      </c>
      <c r="BM126" s="248" t="s">
        <v>464</v>
      </c>
    </row>
    <row r="127" s="2" customFormat="1" ht="16.5" customHeight="1">
      <c r="A127" s="38"/>
      <c r="B127" s="39"/>
      <c r="C127" s="236" t="s">
        <v>90</v>
      </c>
      <c r="D127" s="236" t="s">
        <v>131</v>
      </c>
      <c r="E127" s="237" t="s">
        <v>465</v>
      </c>
      <c r="F127" s="238" t="s">
        <v>466</v>
      </c>
      <c r="G127" s="239" t="s">
        <v>257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45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135</v>
      </c>
      <c r="AT127" s="248" t="s">
        <v>131</v>
      </c>
      <c r="AU127" s="248" t="s">
        <v>90</v>
      </c>
      <c r="AY127" s="17" t="s">
        <v>129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88</v>
      </c>
      <c r="BK127" s="249">
        <f>ROUND(I127*H127,2)</f>
        <v>0</v>
      </c>
      <c r="BL127" s="17" t="s">
        <v>135</v>
      </c>
      <c r="BM127" s="248" t="s">
        <v>467</v>
      </c>
    </row>
    <row r="128" s="2" customFormat="1">
      <c r="A128" s="38"/>
      <c r="B128" s="39"/>
      <c r="C128" s="40"/>
      <c r="D128" s="250" t="s">
        <v>137</v>
      </c>
      <c r="E128" s="40"/>
      <c r="F128" s="251" t="s">
        <v>466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90</v>
      </c>
    </row>
    <row r="129" s="2" customFormat="1" ht="24" customHeight="1">
      <c r="A129" s="38"/>
      <c r="B129" s="39"/>
      <c r="C129" s="236" t="s">
        <v>147</v>
      </c>
      <c r="D129" s="236" t="s">
        <v>131</v>
      </c>
      <c r="E129" s="237" t="s">
        <v>468</v>
      </c>
      <c r="F129" s="238" t="s">
        <v>469</v>
      </c>
      <c r="G129" s="239" t="s">
        <v>320</v>
      </c>
      <c r="H129" s="240">
        <v>12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45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135</v>
      </c>
      <c r="AT129" s="248" t="s">
        <v>131</v>
      </c>
      <c r="AU129" s="248" t="s">
        <v>90</v>
      </c>
      <c r="AY129" s="17" t="s">
        <v>129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88</v>
      </c>
      <c r="BK129" s="249">
        <f>ROUND(I129*H129,2)</f>
        <v>0</v>
      </c>
      <c r="BL129" s="17" t="s">
        <v>135</v>
      </c>
      <c r="BM129" s="248" t="s">
        <v>470</v>
      </c>
    </row>
    <row r="130" s="2" customFormat="1">
      <c r="A130" s="38"/>
      <c r="B130" s="39"/>
      <c r="C130" s="40"/>
      <c r="D130" s="250" t="s">
        <v>137</v>
      </c>
      <c r="E130" s="40"/>
      <c r="F130" s="251" t="s">
        <v>471</v>
      </c>
      <c r="G130" s="40"/>
      <c r="H130" s="40"/>
      <c r="I130" s="144"/>
      <c r="J130" s="40"/>
      <c r="K130" s="40"/>
      <c r="L130" s="44"/>
      <c r="M130" s="252"/>
      <c r="N130" s="25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90</v>
      </c>
    </row>
    <row r="131" s="13" customFormat="1">
      <c r="A131" s="13"/>
      <c r="B131" s="254"/>
      <c r="C131" s="255"/>
      <c r="D131" s="250" t="s">
        <v>139</v>
      </c>
      <c r="E131" s="256" t="s">
        <v>1</v>
      </c>
      <c r="F131" s="257" t="s">
        <v>472</v>
      </c>
      <c r="G131" s="255"/>
      <c r="H131" s="256" t="s">
        <v>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139</v>
      </c>
      <c r="AU131" s="263" t="s">
        <v>90</v>
      </c>
      <c r="AV131" s="13" t="s">
        <v>88</v>
      </c>
      <c r="AW131" s="13" t="s">
        <v>36</v>
      </c>
      <c r="AX131" s="13" t="s">
        <v>80</v>
      </c>
      <c r="AY131" s="263" t="s">
        <v>129</v>
      </c>
    </row>
    <row r="132" s="13" customFormat="1">
      <c r="A132" s="13"/>
      <c r="B132" s="254"/>
      <c r="C132" s="255"/>
      <c r="D132" s="250" t="s">
        <v>139</v>
      </c>
      <c r="E132" s="256" t="s">
        <v>1</v>
      </c>
      <c r="F132" s="257" t="s">
        <v>473</v>
      </c>
      <c r="G132" s="255"/>
      <c r="H132" s="256" t="s">
        <v>1</v>
      </c>
      <c r="I132" s="258"/>
      <c r="J132" s="255"/>
      <c r="K132" s="255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139</v>
      </c>
      <c r="AU132" s="263" t="s">
        <v>90</v>
      </c>
      <c r="AV132" s="13" t="s">
        <v>88</v>
      </c>
      <c r="AW132" s="13" t="s">
        <v>36</v>
      </c>
      <c r="AX132" s="13" t="s">
        <v>80</v>
      </c>
      <c r="AY132" s="263" t="s">
        <v>129</v>
      </c>
    </row>
    <row r="133" s="13" customFormat="1">
      <c r="A133" s="13"/>
      <c r="B133" s="254"/>
      <c r="C133" s="255"/>
      <c r="D133" s="250" t="s">
        <v>139</v>
      </c>
      <c r="E133" s="256" t="s">
        <v>1</v>
      </c>
      <c r="F133" s="257" t="s">
        <v>473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139</v>
      </c>
      <c r="AU133" s="263" t="s">
        <v>90</v>
      </c>
      <c r="AV133" s="13" t="s">
        <v>88</v>
      </c>
      <c r="AW133" s="13" t="s">
        <v>36</v>
      </c>
      <c r="AX133" s="13" t="s">
        <v>80</v>
      </c>
      <c r="AY133" s="263" t="s">
        <v>129</v>
      </c>
    </row>
    <row r="134" s="13" customFormat="1">
      <c r="A134" s="13"/>
      <c r="B134" s="254"/>
      <c r="C134" s="255"/>
      <c r="D134" s="250" t="s">
        <v>139</v>
      </c>
      <c r="E134" s="256" t="s">
        <v>1</v>
      </c>
      <c r="F134" s="257" t="s">
        <v>474</v>
      </c>
      <c r="G134" s="255"/>
      <c r="H134" s="256" t="s">
        <v>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139</v>
      </c>
      <c r="AU134" s="263" t="s">
        <v>90</v>
      </c>
      <c r="AV134" s="13" t="s">
        <v>88</v>
      </c>
      <c r="AW134" s="13" t="s">
        <v>36</v>
      </c>
      <c r="AX134" s="13" t="s">
        <v>80</v>
      </c>
      <c r="AY134" s="263" t="s">
        <v>129</v>
      </c>
    </row>
    <row r="135" s="13" customFormat="1">
      <c r="A135" s="13"/>
      <c r="B135" s="254"/>
      <c r="C135" s="255"/>
      <c r="D135" s="250" t="s">
        <v>139</v>
      </c>
      <c r="E135" s="256" t="s">
        <v>1</v>
      </c>
      <c r="F135" s="257" t="s">
        <v>475</v>
      </c>
      <c r="G135" s="255"/>
      <c r="H135" s="256" t="s">
        <v>1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139</v>
      </c>
      <c r="AU135" s="263" t="s">
        <v>90</v>
      </c>
      <c r="AV135" s="13" t="s">
        <v>88</v>
      </c>
      <c r="AW135" s="13" t="s">
        <v>36</v>
      </c>
      <c r="AX135" s="13" t="s">
        <v>80</v>
      </c>
      <c r="AY135" s="263" t="s">
        <v>129</v>
      </c>
    </row>
    <row r="136" s="13" customFormat="1">
      <c r="A136" s="13"/>
      <c r="B136" s="254"/>
      <c r="C136" s="255"/>
      <c r="D136" s="250" t="s">
        <v>139</v>
      </c>
      <c r="E136" s="256" t="s">
        <v>1</v>
      </c>
      <c r="F136" s="257" t="s">
        <v>476</v>
      </c>
      <c r="G136" s="255"/>
      <c r="H136" s="256" t="s">
        <v>1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139</v>
      </c>
      <c r="AU136" s="263" t="s">
        <v>90</v>
      </c>
      <c r="AV136" s="13" t="s">
        <v>88</v>
      </c>
      <c r="AW136" s="13" t="s">
        <v>36</v>
      </c>
      <c r="AX136" s="13" t="s">
        <v>80</v>
      </c>
      <c r="AY136" s="263" t="s">
        <v>129</v>
      </c>
    </row>
    <row r="137" s="13" customFormat="1">
      <c r="A137" s="13"/>
      <c r="B137" s="254"/>
      <c r="C137" s="255"/>
      <c r="D137" s="250" t="s">
        <v>139</v>
      </c>
      <c r="E137" s="256" t="s">
        <v>1</v>
      </c>
      <c r="F137" s="257" t="s">
        <v>477</v>
      </c>
      <c r="G137" s="255"/>
      <c r="H137" s="256" t="s">
        <v>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139</v>
      </c>
      <c r="AU137" s="263" t="s">
        <v>90</v>
      </c>
      <c r="AV137" s="13" t="s">
        <v>88</v>
      </c>
      <c r="AW137" s="13" t="s">
        <v>36</v>
      </c>
      <c r="AX137" s="13" t="s">
        <v>80</v>
      </c>
      <c r="AY137" s="263" t="s">
        <v>129</v>
      </c>
    </row>
    <row r="138" s="13" customFormat="1">
      <c r="A138" s="13"/>
      <c r="B138" s="254"/>
      <c r="C138" s="255"/>
      <c r="D138" s="250" t="s">
        <v>139</v>
      </c>
      <c r="E138" s="256" t="s">
        <v>1</v>
      </c>
      <c r="F138" s="257" t="s">
        <v>478</v>
      </c>
      <c r="G138" s="255"/>
      <c r="H138" s="256" t="s">
        <v>1</v>
      </c>
      <c r="I138" s="258"/>
      <c r="J138" s="255"/>
      <c r="K138" s="255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139</v>
      </c>
      <c r="AU138" s="263" t="s">
        <v>90</v>
      </c>
      <c r="AV138" s="13" t="s">
        <v>88</v>
      </c>
      <c r="AW138" s="13" t="s">
        <v>36</v>
      </c>
      <c r="AX138" s="13" t="s">
        <v>80</v>
      </c>
      <c r="AY138" s="263" t="s">
        <v>129</v>
      </c>
    </row>
    <row r="139" s="13" customFormat="1">
      <c r="A139" s="13"/>
      <c r="B139" s="254"/>
      <c r="C139" s="255"/>
      <c r="D139" s="250" t="s">
        <v>139</v>
      </c>
      <c r="E139" s="256" t="s">
        <v>1</v>
      </c>
      <c r="F139" s="257" t="s">
        <v>479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139</v>
      </c>
      <c r="AU139" s="263" t="s">
        <v>90</v>
      </c>
      <c r="AV139" s="13" t="s">
        <v>88</v>
      </c>
      <c r="AW139" s="13" t="s">
        <v>36</v>
      </c>
      <c r="AX139" s="13" t="s">
        <v>80</v>
      </c>
      <c r="AY139" s="263" t="s">
        <v>129</v>
      </c>
    </row>
    <row r="140" s="13" customFormat="1">
      <c r="A140" s="13"/>
      <c r="B140" s="254"/>
      <c r="C140" s="255"/>
      <c r="D140" s="250" t="s">
        <v>139</v>
      </c>
      <c r="E140" s="256" t="s">
        <v>1</v>
      </c>
      <c r="F140" s="257" t="s">
        <v>479</v>
      </c>
      <c r="G140" s="255"/>
      <c r="H140" s="256" t="s">
        <v>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139</v>
      </c>
      <c r="AU140" s="263" t="s">
        <v>90</v>
      </c>
      <c r="AV140" s="13" t="s">
        <v>88</v>
      </c>
      <c r="AW140" s="13" t="s">
        <v>36</v>
      </c>
      <c r="AX140" s="13" t="s">
        <v>80</v>
      </c>
      <c r="AY140" s="263" t="s">
        <v>129</v>
      </c>
    </row>
    <row r="141" s="13" customFormat="1">
      <c r="A141" s="13"/>
      <c r="B141" s="254"/>
      <c r="C141" s="255"/>
      <c r="D141" s="250" t="s">
        <v>139</v>
      </c>
      <c r="E141" s="256" t="s">
        <v>1</v>
      </c>
      <c r="F141" s="257" t="s">
        <v>480</v>
      </c>
      <c r="G141" s="255"/>
      <c r="H141" s="256" t="s">
        <v>1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139</v>
      </c>
      <c r="AU141" s="263" t="s">
        <v>90</v>
      </c>
      <c r="AV141" s="13" t="s">
        <v>88</v>
      </c>
      <c r="AW141" s="13" t="s">
        <v>36</v>
      </c>
      <c r="AX141" s="13" t="s">
        <v>80</v>
      </c>
      <c r="AY141" s="263" t="s">
        <v>129</v>
      </c>
    </row>
    <row r="142" s="14" customFormat="1">
      <c r="A142" s="14"/>
      <c r="B142" s="264"/>
      <c r="C142" s="265"/>
      <c r="D142" s="250" t="s">
        <v>139</v>
      </c>
      <c r="E142" s="266" t="s">
        <v>1</v>
      </c>
      <c r="F142" s="267" t="s">
        <v>481</v>
      </c>
      <c r="G142" s="265"/>
      <c r="H142" s="268">
        <v>12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139</v>
      </c>
      <c r="AU142" s="274" t="s">
        <v>90</v>
      </c>
      <c r="AV142" s="14" t="s">
        <v>90</v>
      </c>
      <c r="AW142" s="14" t="s">
        <v>36</v>
      </c>
      <c r="AX142" s="14" t="s">
        <v>88</v>
      </c>
      <c r="AY142" s="274" t="s">
        <v>129</v>
      </c>
    </row>
    <row r="143" s="2" customFormat="1" ht="24" customHeight="1">
      <c r="A143" s="38"/>
      <c r="B143" s="39"/>
      <c r="C143" s="236" t="s">
        <v>135</v>
      </c>
      <c r="D143" s="236" t="s">
        <v>131</v>
      </c>
      <c r="E143" s="237" t="s">
        <v>482</v>
      </c>
      <c r="F143" s="238" t="s">
        <v>483</v>
      </c>
      <c r="G143" s="239" t="s">
        <v>320</v>
      </c>
      <c r="H143" s="240">
        <v>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135</v>
      </c>
      <c r="AT143" s="248" t="s">
        <v>131</v>
      </c>
      <c r="AU143" s="248" t="s">
        <v>90</v>
      </c>
      <c r="AY143" s="17" t="s">
        <v>129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88</v>
      </c>
      <c r="BK143" s="249">
        <f>ROUND(I143*H143,2)</f>
        <v>0</v>
      </c>
      <c r="BL143" s="17" t="s">
        <v>135</v>
      </c>
      <c r="BM143" s="248" t="s">
        <v>484</v>
      </c>
    </row>
    <row r="144" s="2" customFormat="1">
      <c r="A144" s="38"/>
      <c r="B144" s="39"/>
      <c r="C144" s="40"/>
      <c r="D144" s="250" t="s">
        <v>137</v>
      </c>
      <c r="E144" s="40"/>
      <c r="F144" s="251" t="s">
        <v>485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90</v>
      </c>
    </row>
    <row r="145" s="13" customFormat="1">
      <c r="A145" s="13"/>
      <c r="B145" s="254"/>
      <c r="C145" s="255"/>
      <c r="D145" s="250" t="s">
        <v>139</v>
      </c>
      <c r="E145" s="256" t="s">
        <v>1</v>
      </c>
      <c r="F145" s="257" t="s">
        <v>486</v>
      </c>
      <c r="G145" s="255"/>
      <c r="H145" s="256" t="s">
        <v>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139</v>
      </c>
      <c r="AU145" s="263" t="s">
        <v>90</v>
      </c>
      <c r="AV145" s="13" t="s">
        <v>88</v>
      </c>
      <c r="AW145" s="13" t="s">
        <v>36</v>
      </c>
      <c r="AX145" s="13" t="s">
        <v>80</v>
      </c>
      <c r="AY145" s="263" t="s">
        <v>129</v>
      </c>
    </row>
    <row r="146" s="14" customFormat="1">
      <c r="A146" s="14"/>
      <c r="B146" s="264"/>
      <c r="C146" s="265"/>
      <c r="D146" s="250" t="s">
        <v>139</v>
      </c>
      <c r="E146" s="266" t="s">
        <v>1</v>
      </c>
      <c r="F146" s="267" t="s">
        <v>88</v>
      </c>
      <c r="G146" s="265"/>
      <c r="H146" s="268">
        <v>1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139</v>
      </c>
      <c r="AU146" s="274" t="s">
        <v>90</v>
      </c>
      <c r="AV146" s="14" t="s">
        <v>90</v>
      </c>
      <c r="AW146" s="14" t="s">
        <v>36</v>
      </c>
      <c r="AX146" s="14" t="s">
        <v>88</v>
      </c>
      <c r="AY146" s="274" t="s">
        <v>129</v>
      </c>
    </row>
    <row r="147" s="2" customFormat="1" ht="24" customHeight="1">
      <c r="A147" s="38"/>
      <c r="B147" s="39"/>
      <c r="C147" s="236" t="s">
        <v>161</v>
      </c>
      <c r="D147" s="236" t="s">
        <v>131</v>
      </c>
      <c r="E147" s="237" t="s">
        <v>487</v>
      </c>
      <c r="F147" s="238" t="s">
        <v>488</v>
      </c>
      <c r="G147" s="239" t="s">
        <v>320</v>
      </c>
      <c r="H147" s="240">
        <v>12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45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135</v>
      </c>
      <c r="AT147" s="248" t="s">
        <v>131</v>
      </c>
      <c r="AU147" s="248" t="s">
        <v>90</v>
      </c>
      <c r="AY147" s="17" t="s">
        <v>129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88</v>
      </c>
      <c r="BK147" s="249">
        <f>ROUND(I147*H147,2)</f>
        <v>0</v>
      </c>
      <c r="BL147" s="17" t="s">
        <v>135</v>
      </c>
      <c r="BM147" s="248" t="s">
        <v>489</v>
      </c>
    </row>
    <row r="148" s="2" customFormat="1">
      <c r="A148" s="38"/>
      <c r="B148" s="39"/>
      <c r="C148" s="40"/>
      <c r="D148" s="250" t="s">
        <v>137</v>
      </c>
      <c r="E148" s="40"/>
      <c r="F148" s="251" t="s">
        <v>490</v>
      </c>
      <c r="G148" s="40"/>
      <c r="H148" s="40"/>
      <c r="I148" s="144"/>
      <c r="J148" s="40"/>
      <c r="K148" s="40"/>
      <c r="L148" s="44"/>
      <c r="M148" s="252"/>
      <c r="N148" s="25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90</v>
      </c>
    </row>
    <row r="149" s="13" customFormat="1">
      <c r="A149" s="13"/>
      <c r="B149" s="254"/>
      <c r="C149" s="255"/>
      <c r="D149" s="250" t="s">
        <v>139</v>
      </c>
      <c r="E149" s="256" t="s">
        <v>1</v>
      </c>
      <c r="F149" s="257" t="s">
        <v>472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139</v>
      </c>
      <c r="AU149" s="263" t="s">
        <v>90</v>
      </c>
      <c r="AV149" s="13" t="s">
        <v>88</v>
      </c>
      <c r="AW149" s="13" t="s">
        <v>36</v>
      </c>
      <c r="AX149" s="13" t="s">
        <v>80</v>
      </c>
      <c r="AY149" s="263" t="s">
        <v>129</v>
      </c>
    </row>
    <row r="150" s="13" customFormat="1">
      <c r="A150" s="13"/>
      <c r="B150" s="254"/>
      <c r="C150" s="255"/>
      <c r="D150" s="250" t="s">
        <v>139</v>
      </c>
      <c r="E150" s="256" t="s">
        <v>1</v>
      </c>
      <c r="F150" s="257" t="s">
        <v>473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139</v>
      </c>
      <c r="AU150" s="263" t="s">
        <v>90</v>
      </c>
      <c r="AV150" s="13" t="s">
        <v>88</v>
      </c>
      <c r="AW150" s="13" t="s">
        <v>36</v>
      </c>
      <c r="AX150" s="13" t="s">
        <v>80</v>
      </c>
      <c r="AY150" s="263" t="s">
        <v>129</v>
      </c>
    </row>
    <row r="151" s="13" customFormat="1">
      <c r="A151" s="13"/>
      <c r="B151" s="254"/>
      <c r="C151" s="255"/>
      <c r="D151" s="250" t="s">
        <v>139</v>
      </c>
      <c r="E151" s="256" t="s">
        <v>1</v>
      </c>
      <c r="F151" s="257" t="s">
        <v>473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139</v>
      </c>
      <c r="AU151" s="263" t="s">
        <v>90</v>
      </c>
      <c r="AV151" s="13" t="s">
        <v>88</v>
      </c>
      <c r="AW151" s="13" t="s">
        <v>36</v>
      </c>
      <c r="AX151" s="13" t="s">
        <v>80</v>
      </c>
      <c r="AY151" s="263" t="s">
        <v>129</v>
      </c>
    </row>
    <row r="152" s="13" customFormat="1">
      <c r="A152" s="13"/>
      <c r="B152" s="254"/>
      <c r="C152" s="255"/>
      <c r="D152" s="250" t="s">
        <v>139</v>
      </c>
      <c r="E152" s="256" t="s">
        <v>1</v>
      </c>
      <c r="F152" s="257" t="s">
        <v>474</v>
      </c>
      <c r="G152" s="255"/>
      <c r="H152" s="256" t="s">
        <v>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139</v>
      </c>
      <c r="AU152" s="263" t="s">
        <v>90</v>
      </c>
      <c r="AV152" s="13" t="s">
        <v>88</v>
      </c>
      <c r="AW152" s="13" t="s">
        <v>36</v>
      </c>
      <c r="AX152" s="13" t="s">
        <v>80</v>
      </c>
      <c r="AY152" s="263" t="s">
        <v>129</v>
      </c>
    </row>
    <row r="153" s="13" customFormat="1">
      <c r="A153" s="13"/>
      <c r="B153" s="254"/>
      <c r="C153" s="255"/>
      <c r="D153" s="250" t="s">
        <v>139</v>
      </c>
      <c r="E153" s="256" t="s">
        <v>1</v>
      </c>
      <c r="F153" s="257" t="s">
        <v>475</v>
      </c>
      <c r="G153" s="255"/>
      <c r="H153" s="256" t="s">
        <v>1</v>
      </c>
      <c r="I153" s="258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139</v>
      </c>
      <c r="AU153" s="263" t="s">
        <v>90</v>
      </c>
      <c r="AV153" s="13" t="s">
        <v>88</v>
      </c>
      <c r="AW153" s="13" t="s">
        <v>36</v>
      </c>
      <c r="AX153" s="13" t="s">
        <v>80</v>
      </c>
      <c r="AY153" s="263" t="s">
        <v>129</v>
      </c>
    </row>
    <row r="154" s="13" customFormat="1">
      <c r="A154" s="13"/>
      <c r="B154" s="254"/>
      <c r="C154" s="255"/>
      <c r="D154" s="250" t="s">
        <v>139</v>
      </c>
      <c r="E154" s="256" t="s">
        <v>1</v>
      </c>
      <c r="F154" s="257" t="s">
        <v>476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139</v>
      </c>
      <c r="AU154" s="263" t="s">
        <v>90</v>
      </c>
      <c r="AV154" s="13" t="s">
        <v>88</v>
      </c>
      <c r="AW154" s="13" t="s">
        <v>36</v>
      </c>
      <c r="AX154" s="13" t="s">
        <v>80</v>
      </c>
      <c r="AY154" s="263" t="s">
        <v>129</v>
      </c>
    </row>
    <row r="155" s="13" customFormat="1">
      <c r="A155" s="13"/>
      <c r="B155" s="254"/>
      <c r="C155" s="255"/>
      <c r="D155" s="250" t="s">
        <v>139</v>
      </c>
      <c r="E155" s="256" t="s">
        <v>1</v>
      </c>
      <c r="F155" s="257" t="s">
        <v>477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139</v>
      </c>
      <c r="AU155" s="263" t="s">
        <v>90</v>
      </c>
      <c r="AV155" s="13" t="s">
        <v>88</v>
      </c>
      <c r="AW155" s="13" t="s">
        <v>36</v>
      </c>
      <c r="AX155" s="13" t="s">
        <v>80</v>
      </c>
      <c r="AY155" s="263" t="s">
        <v>129</v>
      </c>
    </row>
    <row r="156" s="13" customFormat="1">
      <c r="A156" s="13"/>
      <c r="B156" s="254"/>
      <c r="C156" s="255"/>
      <c r="D156" s="250" t="s">
        <v>139</v>
      </c>
      <c r="E156" s="256" t="s">
        <v>1</v>
      </c>
      <c r="F156" s="257" t="s">
        <v>478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139</v>
      </c>
      <c r="AU156" s="263" t="s">
        <v>90</v>
      </c>
      <c r="AV156" s="13" t="s">
        <v>88</v>
      </c>
      <c r="AW156" s="13" t="s">
        <v>36</v>
      </c>
      <c r="AX156" s="13" t="s">
        <v>80</v>
      </c>
      <c r="AY156" s="263" t="s">
        <v>129</v>
      </c>
    </row>
    <row r="157" s="13" customFormat="1">
      <c r="A157" s="13"/>
      <c r="B157" s="254"/>
      <c r="C157" s="255"/>
      <c r="D157" s="250" t="s">
        <v>139</v>
      </c>
      <c r="E157" s="256" t="s">
        <v>1</v>
      </c>
      <c r="F157" s="257" t="s">
        <v>479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139</v>
      </c>
      <c r="AU157" s="263" t="s">
        <v>90</v>
      </c>
      <c r="AV157" s="13" t="s">
        <v>88</v>
      </c>
      <c r="AW157" s="13" t="s">
        <v>36</v>
      </c>
      <c r="AX157" s="13" t="s">
        <v>80</v>
      </c>
      <c r="AY157" s="263" t="s">
        <v>129</v>
      </c>
    </row>
    <row r="158" s="13" customFormat="1">
      <c r="A158" s="13"/>
      <c r="B158" s="254"/>
      <c r="C158" s="255"/>
      <c r="D158" s="250" t="s">
        <v>139</v>
      </c>
      <c r="E158" s="256" t="s">
        <v>1</v>
      </c>
      <c r="F158" s="257" t="s">
        <v>479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139</v>
      </c>
      <c r="AU158" s="263" t="s">
        <v>90</v>
      </c>
      <c r="AV158" s="13" t="s">
        <v>88</v>
      </c>
      <c r="AW158" s="13" t="s">
        <v>36</v>
      </c>
      <c r="AX158" s="13" t="s">
        <v>80</v>
      </c>
      <c r="AY158" s="263" t="s">
        <v>129</v>
      </c>
    </row>
    <row r="159" s="13" customFormat="1">
      <c r="A159" s="13"/>
      <c r="B159" s="254"/>
      <c r="C159" s="255"/>
      <c r="D159" s="250" t="s">
        <v>139</v>
      </c>
      <c r="E159" s="256" t="s">
        <v>1</v>
      </c>
      <c r="F159" s="257" t="s">
        <v>480</v>
      </c>
      <c r="G159" s="255"/>
      <c r="H159" s="256" t="s">
        <v>1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139</v>
      </c>
      <c r="AU159" s="263" t="s">
        <v>90</v>
      </c>
      <c r="AV159" s="13" t="s">
        <v>88</v>
      </c>
      <c r="AW159" s="13" t="s">
        <v>36</v>
      </c>
      <c r="AX159" s="13" t="s">
        <v>80</v>
      </c>
      <c r="AY159" s="263" t="s">
        <v>129</v>
      </c>
    </row>
    <row r="160" s="14" customFormat="1">
      <c r="A160" s="14"/>
      <c r="B160" s="264"/>
      <c r="C160" s="265"/>
      <c r="D160" s="250" t="s">
        <v>139</v>
      </c>
      <c r="E160" s="266" t="s">
        <v>1</v>
      </c>
      <c r="F160" s="267" t="s">
        <v>481</v>
      </c>
      <c r="G160" s="265"/>
      <c r="H160" s="268">
        <v>12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139</v>
      </c>
      <c r="AU160" s="274" t="s">
        <v>90</v>
      </c>
      <c r="AV160" s="14" t="s">
        <v>90</v>
      </c>
      <c r="AW160" s="14" t="s">
        <v>36</v>
      </c>
      <c r="AX160" s="14" t="s">
        <v>88</v>
      </c>
      <c r="AY160" s="274" t="s">
        <v>129</v>
      </c>
    </row>
    <row r="161" s="2" customFormat="1" ht="24" customHeight="1">
      <c r="A161" s="38"/>
      <c r="B161" s="39"/>
      <c r="C161" s="236" t="s">
        <v>171</v>
      </c>
      <c r="D161" s="236" t="s">
        <v>131</v>
      </c>
      <c r="E161" s="237" t="s">
        <v>491</v>
      </c>
      <c r="F161" s="238" t="s">
        <v>492</v>
      </c>
      <c r="G161" s="239" t="s">
        <v>320</v>
      </c>
      <c r="H161" s="240">
        <v>1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45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135</v>
      </c>
      <c r="AT161" s="248" t="s">
        <v>131</v>
      </c>
      <c r="AU161" s="248" t="s">
        <v>90</v>
      </c>
      <c r="AY161" s="17" t="s">
        <v>129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88</v>
      </c>
      <c r="BK161" s="249">
        <f>ROUND(I161*H161,2)</f>
        <v>0</v>
      </c>
      <c r="BL161" s="17" t="s">
        <v>135</v>
      </c>
      <c r="BM161" s="248" t="s">
        <v>493</v>
      </c>
    </row>
    <row r="162" s="2" customFormat="1">
      <c r="A162" s="38"/>
      <c r="B162" s="39"/>
      <c r="C162" s="40"/>
      <c r="D162" s="250" t="s">
        <v>137</v>
      </c>
      <c r="E162" s="40"/>
      <c r="F162" s="251" t="s">
        <v>494</v>
      </c>
      <c r="G162" s="40"/>
      <c r="H162" s="40"/>
      <c r="I162" s="14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90</v>
      </c>
    </row>
    <row r="163" s="13" customFormat="1">
      <c r="A163" s="13"/>
      <c r="B163" s="254"/>
      <c r="C163" s="255"/>
      <c r="D163" s="250" t="s">
        <v>139</v>
      </c>
      <c r="E163" s="256" t="s">
        <v>1</v>
      </c>
      <c r="F163" s="257" t="s">
        <v>486</v>
      </c>
      <c r="G163" s="255"/>
      <c r="H163" s="256" t="s">
        <v>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139</v>
      </c>
      <c r="AU163" s="263" t="s">
        <v>90</v>
      </c>
      <c r="AV163" s="13" t="s">
        <v>88</v>
      </c>
      <c r="AW163" s="13" t="s">
        <v>36</v>
      </c>
      <c r="AX163" s="13" t="s">
        <v>80</v>
      </c>
      <c r="AY163" s="263" t="s">
        <v>129</v>
      </c>
    </row>
    <row r="164" s="14" customFormat="1">
      <c r="A164" s="14"/>
      <c r="B164" s="264"/>
      <c r="C164" s="265"/>
      <c r="D164" s="250" t="s">
        <v>139</v>
      </c>
      <c r="E164" s="266" t="s">
        <v>1</v>
      </c>
      <c r="F164" s="267" t="s">
        <v>88</v>
      </c>
      <c r="G164" s="265"/>
      <c r="H164" s="268">
        <v>1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139</v>
      </c>
      <c r="AU164" s="274" t="s">
        <v>90</v>
      </c>
      <c r="AV164" s="14" t="s">
        <v>90</v>
      </c>
      <c r="AW164" s="14" t="s">
        <v>36</v>
      </c>
      <c r="AX164" s="14" t="s">
        <v>88</v>
      </c>
      <c r="AY164" s="274" t="s">
        <v>129</v>
      </c>
    </row>
    <row r="165" s="2" customFormat="1" ht="24" customHeight="1">
      <c r="A165" s="38"/>
      <c r="B165" s="39"/>
      <c r="C165" s="236" t="s">
        <v>178</v>
      </c>
      <c r="D165" s="236" t="s">
        <v>131</v>
      </c>
      <c r="E165" s="237" t="s">
        <v>495</v>
      </c>
      <c r="F165" s="238" t="s">
        <v>496</v>
      </c>
      <c r="G165" s="239" t="s">
        <v>320</v>
      </c>
      <c r="H165" s="240">
        <v>13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45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135</v>
      </c>
      <c r="AT165" s="248" t="s">
        <v>131</v>
      </c>
      <c r="AU165" s="248" t="s">
        <v>90</v>
      </c>
      <c r="AY165" s="17" t="s">
        <v>129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88</v>
      </c>
      <c r="BK165" s="249">
        <f>ROUND(I165*H165,2)</f>
        <v>0</v>
      </c>
      <c r="BL165" s="17" t="s">
        <v>135</v>
      </c>
      <c r="BM165" s="248" t="s">
        <v>497</v>
      </c>
    </row>
    <row r="166" s="2" customFormat="1">
      <c r="A166" s="38"/>
      <c r="B166" s="39"/>
      <c r="C166" s="40"/>
      <c r="D166" s="250" t="s">
        <v>137</v>
      </c>
      <c r="E166" s="40"/>
      <c r="F166" s="251" t="s">
        <v>498</v>
      </c>
      <c r="G166" s="40"/>
      <c r="H166" s="40"/>
      <c r="I166" s="144"/>
      <c r="J166" s="40"/>
      <c r="K166" s="40"/>
      <c r="L166" s="44"/>
      <c r="M166" s="252"/>
      <c r="N166" s="25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90</v>
      </c>
    </row>
    <row r="167" s="14" customFormat="1">
      <c r="A167" s="14"/>
      <c r="B167" s="264"/>
      <c r="C167" s="265"/>
      <c r="D167" s="250" t="s">
        <v>139</v>
      </c>
      <c r="E167" s="266" t="s">
        <v>1</v>
      </c>
      <c r="F167" s="267" t="s">
        <v>499</v>
      </c>
      <c r="G167" s="265"/>
      <c r="H167" s="268">
        <v>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139</v>
      </c>
      <c r="AU167" s="274" t="s">
        <v>90</v>
      </c>
      <c r="AV167" s="14" t="s">
        <v>90</v>
      </c>
      <c r="AW167" s="14" t="s">
        <v>36</v>
      </c>
      <c r="AX167" s="14" t="s">
        <v>80</v>
      </c>
      <c r="AY167" s="274" t="s">
        <v>129</v>
      </c>
    </row>
    <row r="168" s="14" customFormat="1">
      <c r="A168" s="14"/>
      <c r="B168" s="264"/>
      <c r="C168" s="265"/>
      <c r="D168" s="250" t="s">
        <v>139</v>
      </c>
      <c r="E168" s="266" t="s">
        <v>1</v>
      </c>
      <c r="F168" s="267" t="s">
        <v>500</v>
      </c>
      <c r="G168" s="265"/>
      <c r="H168" s="268">
        <v>12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4" t="s">
        <v>139</v>
      </c>
      <c r="AU168" s="274" t="s">
        <v>90</v>
      </c>
      <c r="AV168" s="14" t="s">
        <v>90</v>
      </c>
      <c r="AW168" s="14" t="s">
        <v>36</v>
      </c>
      <c r="AX168" s="14" t="s">
        <v>80</v>
      </c>
      <c r="AY168" s="274" t="s">
        <v>129</v>
      </c>
    </row>
    <row r="169" s="15" customFormat="1">
      <c r="A169" s="15"/>
      <c r="B169" s="287"/>
      <c r="C169" s="288"/>
      <c r="D169" s="250" t="s">
        <v>139</v>
      </c>
      <c r="E169" s="289" t="s">
        <v>1</v>
      </c>
      <c r="F169" s="290" t="s">
        <v>207</v>
      </c>
      <c r="G169" s="288"/>
      <c r="H169" s="291">
        <v>13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7" t="s">
        <v>139</v>
      </c>
      <c r="AU169" s="297" t="s">
        <v>90</v>
      </c>
      <c r="AV169" s="15" t="s">
        <v>135</v>
      </c>
      <c r="AW169" s="15" t="s">
        <v>36</v>
      </c>
      <c r="AX169" s="15" t="s">
        <v>88</v>
      </c>
      <c r="AY169" s="297" t="s">
        <v>129</v>
      </c>
    </row>
    <row r="170" s="2" customFormat="1" ht="24" customHeight="1">
      <c r="A170" s="38"/>
      <c r="B170" s="39"/>
      <c r="C170" s="236" t="s">
        <v>166</v>
      </c>
      <c r="D170" s="236" t="s">
        <v>131</v>
      </c>
      <c r="E170" s="237" t="s">
        <v>501</v>
      </c>
      <c r="F170" s="238" t="s">
        <v>502</v>
      </c>
      <c r="G170" s="239" t="s">
        <v>320</v>
      </c>
      <c r="H170" s="240">
        <v>3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45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135</v>
      </c>
      <c r="AT170" s="248" t="s">
        <v>131</v>
      </c>
      <c r="AU170" s="248" t="s">
        <v>90</v>
      </c>
      <c r="AY170" s="17" t="s">
        <v>129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88</v>
      </c>
      <c r="BK170" s="249">
        <f>ROUND(I170*H170,2)</f>
        <v>0</v>
      </c>
      <c r="BL170" s="17" t="s">
        <v>135</v>
      </c>
      <c r="BM170" s="248" t="s">
        <v>503</v>
      </c>
    </row>
    <row r="171" s="2" customFormat="1">
      <c r="A171" s="38"/>
      <c r="B171" s="39"/>
      <c r="C171" s="40"/>
      <c r="D171" s="250" t="s">
        <v>137</v>
      </c>
      <c r="E171" s="40"/>
      <c r="F171" s="251" t="s">
        <v>504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90</v>
      </c>
    </row>
    <row r="172" s="2" customFormat="1" ht="24" customHeight="1">
      <c r="A172" s="38"/>
      <c r="B172" s="39"/>
      <c r="C172" s="236" t="s">
        <v>189</v>
      </c>
      <c r="D172" s="236" t="s">
        <v>131</v>
      </c>
      <c r="E172" s="237" t="s">
        <v>505</v>
      </c>
      <c r="F172" s="238" t="s">
        <v>506</v>
      </c>
      <c r="G172" s="239" t="s">
        <v>320</v>
      </c>
      <c r="H172" s="240">
        <v>4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45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135</v>
      </c>
      <c r="AT172" s="248" t="s">
        <v>131</v>
      </c>
      <c r="AU172" s="248" t="s">
        <v>90</v>
      </c>
      <c r="AY172" s="17" t="s">
        <v>129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88</v>
      </c>
      <c r="BK172" s="249">
        <f>ROUND(I172*H172,2)</f>
        <v>0</v>
      </c>
      <c r="BL172" s="17" t="s">
        <v>135</v>
      </c>
      <c r="BM172" s="248" t="s">
        <v>507</v>
      </c>
    </row>
    <row r="173" s="2" customFormat="1">
      <c r="A173" s="38"/>
      <c r="B173" s="39"/>
      <c r="C173" s="40"/>
      <c r="D173" s="250" t="s">
        <v>137</v>
      </c>
      <c r="E173" s="40"/>
      <c r="F173" s="251" t="s">
        <v>508</v>
      </c>
      <c r="G173" s="40"/>
      <c r="H173" s="40"/>
      <c r="I173" s="144"/>
      <c r="J173" s="40"/>
      <c r="K173" s="40"/>
      <c r="L173" s="44"/>
      <c r="M173" s="252"/>
      <c r="N173" s="25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90</v>
      </c>
    </row>
    <row r="174" s="12" customFormat="1" ht="22.8" customHeight="1">
      <c r="A174" s="12"/>
      <c r="B174" s="220"/>
      <c r="C174" s="221"/>
      <c r="D174" s="222" t="s">
        <v>79</v>
      </c>
      <c r="E174" s="234" t="s">
        <v>189</v>
      </c>
      <c r="F174" s="234" t="s">
        <v>407</v>
      </c>
      <c r="G174" s="221"/>
      <c r="H174" s="221"/>
      <c r="I174" s="224"/>
      <c r="J174" s="235">
        <f>BK174</f>
        <v>0</v>
      </c>
      <c r="K174" s="221"/>
      <c r="L174" s="226"/>
      <c r="M174" s="227"/>
      <c r="N174" s="228"/>
      <c r="O174" s="228"/>
      <c r="P174" s="229">
        <f>P175+SUM(P176:P185)</f>
        <v>0</v>
      </c>
      <c r="Q174" s="228"/>
      <c r="R174" s="229">
        <f>R175+SUM(R176:R185)</f>
        <v>0.39480000000000004</v>
      </c>
      <c r="S174" s="228"/>
      <c r="T174" s="230">
        <f>T175+SUM(T176:T185)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1" t="s">
        <v>88</v>
      </c>
      <c r="AT174" s="232" t="s">
        <v>79</v>
      </c>
      <c r="AU174" s="232" t="s">
        <v>88</v>
      </c>
      <c r="AY174" s="231" t="s">
        <v>129</v>
      </c>
      <c r="BK174" s="233">
        <f>BK175+SUM(BK176:BK185)</f>
        <v>0</v>
      </c>
    </row>
    <row r="175" s="2" customFormat="1" ht="16.5" customHeight="1">
      <c r="A175" s="38"/>
      <c r="B175" s="39"/>
      <c r="C175" s="236" t="s">
        <v>200</v>
      </c>
      <c r="D175" s="236" t="s">
        <v>131</v>
      </c>
      <c r="E175" s="237" t="s">
        <v>509</v>
      </c>
      <c r="F175" s="238" t="s">
        <v>510</v>
      </c>
      <c r="G175" s="239" t="s">
        <v>144</v>
      </c>
      <c r="H175" s="240">
        <v>42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45</v>
      </c>
      <c r="O175" s="91"/>
      <c r="P175" s="246">
        <f>O175*H175</f>
        <v>0</v>
      </c>
      <c r="Q175" s="246">
        <v>0.0094000000000000004</v>
      </c>
      <c r="R175" s="246">
        <f>Q175*H175</f>
        <v>0.39480000000000004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135</v>
      </c>
      <c r="AT175" s="248" t="s">
        <v>131</v>
      </c>
      <c r="AU175" s="248" t="s">
        <v>90</v>
      </c>
      <c r="AY175" s="17" t="s">
        <v>129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88</v>
      </c>
      <c r="BK175" s="249">
        <f>ROUND(I175*H175,2)</f>
        <v>0</v>
      </c>
      <c r="BL175" s="17" t="s">
        <v>135</v>
      </c>
      <c r="BM175" s="248" t="s">
        <v>511</v>
      </c>
    </row>
    <row r="176" s="2" customFormat="1">
      <c r="A176" s="38"/>
      <c r="B176" s="39"/>
      <c r="C176" s="40"/>
      <c r="D176" s="250" t="s">
        <v>137</v>
      </c>
      <c r="E176" s="40"/>
      <c r="F176" s="251" t="s">
        <v>512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90</v>
      </c>
    </row>
    <row r="177" s="2" customFormat="1">
      <c r="A177" s="38"/>
      <c r="B177" s="39"/>
      <c r="C177" s="40"/>
      <c r="D177" s="250" t="s">
        <v>186</v>
      </c>
      <c r="E177" s="40"/>
      <c r="F177" s="286" t="s">
        <v>513</v>
      </c>
      <c r="G177" s="40"/>
      <c r="H177" s="40"/>
      <c r="I177" s="144"/>
      <c r="J177" s="40"/>
      <c r="K177" s="40"/>
      <c r="L177" s="44"/>
      <c r="M177" s="252"/>
      <c r="N177" s="25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186</v>
      </c>
      <c r="AU177" s="17" t="s">
        <v>90</v>
      </c>
    </row>
    <row r="178" s="14" customFormat="1">
      <c r="A178" s="14"/>
      <c r="B178" s="264"/>
      <c r="C178" s="265"/>
      <c r="D178" s="250" t="s">
        <v>139</v>
      </c>
      <c r="E178" s="266" t="s">
        <v>1</v>
      </c>
      <c r="F178" s="267" t="s">
        <v>514</v>
      </c>
      <c r="G178" s="265"/>
      <c r="H178" s="268">
        <v>42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4" t="s">
        <v>139</v>
      </c>
      <c r="AU178" s="274" t="s">
        <v>90</v>
      </c>
      <c r="AV178" s="14" t="s">
        <v>90</v>
      </c>
      <c r="AW178" s="14" t="s">
        <v>36</v>
      </c>
      <c r="AX178" s="14" t="s">
        <v>80</v>
      </c>
      <c r="AY178" s="274" t="s">
        <v>129</v>
      </c>
    </row>
    <row r="179" s="15" customFormat="1">
      <c r="A179" s="15"/>
      <c r="B179" s="287"/>
      <c r="C179" s="288"/>
      <c r="D179" s="250" t="s">
        <v>139</v>
      </c>
      <c r="E179" s="289" t="s">
        <v>1</v>
      </c>
      <c r="F179" s="290" t="s">
        <v>207</v>
      </c>
      <c r="G179" s="288"/>
      <c r="H179" s="291">
        <v>42</v>
      </c>
      <c r="I179" s="292"/>
      <c r="J179" s="288"/>
      <c r="K179" s="288"/>
      <c r="L179" s="293"/>
      <c r="M179" s="294"/>
      <c r="N179" s="295"/>
      <c r="O179" s="295"/>
      <c r="P179" s="295"/>
      <c r="Q179" s="295"/>
      <c r="R179" s="295"/>
      <c r="S179" s="295"/>
      <c r="T179" s="29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7" t="s">
        <v>139</v>
      </c>
      <c r="AU179" s="297" t="s">
        <v>90</v>
      </c>
      <c r="AV179" s="15" t="s">
        <v>135</v>
      </c>
      <c r="AW179" s="15" t="s">
        <v>36</v>
      </c>
      <c r="AX179" s="15" t="s">
        <v>88</v>
      </c>
      <c r="AY179" s="297" t="s">
        <v>129</v>
      </c>
    </row>
    <row r="180" s="2" customFormat="1" ht="16.5" customHeight="1">
      <c r="A180" s="38"/>
      <c r="B180" s="39"/>
      <c r="C180" s="236" t="s">
        <v>208</v>
      </c>
      <c r="D180" s="236" t="s">
        <v>131</v>
      </c>
      <c r="E180" s="237" t="s">
        <v>515</v>
      </c>
      <c r="F180" s="238" t="s">
        <v>516</v>
      </c>
      <c r="G180" s="239" t="s">
        <v>144</v>
      </c>
      <c r="H180" s="240">
        <v>42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45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135</v>
      </c>
      <c r="AT180" s="248" t="s">
        <v>131</v>
      </c>
      <c r="AU180" s="248" t="s">
        <v>90</v>
      </c>
      <c r="AY180" s="17" t="s">
        <v>129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88</v>
      </c>
      <c r="BK180" s="249">
        <f>ROUND(I180*H180,2)</f>
        <v>0</v>
      </c>
      <c r="BL180" s="17" t="s">
        <v>135</v>
      </c>
      <c r="BM180" s="248" t="s">
        <v>517</v>
      </c>
    </row>
    <row r="181" s="2" customFormat="1">
      <c r="A181" s="38"/>
      <c r="B181" s="39"/>
      <c r="C181" s="40"/>
      <c r="D181" s="250" t="s">
        <v>137</v>
      </c>
      <c r="E181" s="40"/>
      <c r="F181" s="251" t="s">
        <v>518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90</v>
      </c>
    </row>
    <row r="182" s="2" customFormat="1">
      <c r="A182" s="38"/>
      <c r="B182" s="39"/>
      <c r="C182" s="40"/>
      <c r="D182" s="250" t="s">
        <v>186</v>
      </c>
      <c r="E182" s="40"/>
      <c r="F182" s="286" t="s">
        <v>513</v>
      </c>
      <c r="G182" s="40"/>
      <c r="H182" s="40"/>
      <c r="I182" s="144"/>
      <c r="J182" s="40"/>
      <c r="K182" s="40"/>
      <c r="L182" s="44"/>
      <c r="M182" s="252"/>
      <c r="N182" s="25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186</v>
      </c>
      <c r="AU182" s="17" t="s">
        <v>90</v>
      </c>
    </row>
    <row r="183" s="14" customFormat="1">
      <c r="A183" s="14"/>
      <c r="B183" s="264"/>
      <c r="C183" s="265"/>
      <c r="D183" s="250" t="s">
        <v>139</v>
      </c>
      <c r="E183" s="266" t="s">
        <v>1</v>
      </c>
      <c r="F183" s="267" t="s">
        <v>514</v>
      </c>
      <c r="G183" s="265"/>
      <c r="H183" s="268">
        <v>42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139</v>
      </c>
      <c r="AU183" s="274" t="s">
        <v>90</v>
      </c>
      <c r="AV183" s="14" t="s">
        <v>90</v>
      </c>
      <c r="AW183" s="14" t="s">
        <v>36</v>
      </c>
      <c r="AX183" s="14" t="s">
        <v>80</v>
      </c>
      <c r="AY183" s="274" t="s">
        <v>129</v>
      </c>
    </row>
    <row r="184" s="15" customFormat="1">
      <c r="A184" s="15"/>
      <c r="B184" s="287"/>
      <c r="C184" s="288"/>
      <c r="D184" s="250" t="s">
        <v>139</v>
      </c>
      <c r="E184" s="289" t="s">
        <v>1</v>
      </c>
      <c r="F184" s="290" t="s">
        <v>207</v>
      </c>
      <c r="G184" s="288"/>
      <c r="H184" s="291">
        <v>42</v>
      </c>
      <c r="I184" s="292"/>
      <c r="J184" s="288"/>
      <c r="K184" s="288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139</v>
      </c>
      <c r="AU184" s="297" t="s">
        <v>90</v>
      </c>
      <c r="AV184" s="15" t="s">
        <v>135</v>
      </c>
      <c r="AW184" s="15" t="s">
        <v>36</v>
      </c>
      <c r="AX184" s="15" t="s">
        <v>88</v>
      </c>
      <c r="AY184" s="297" t="s">
        <v>129</v>
      </c>
    </row>
    <row r="185" s="12" customFormat="1" ht="20.88" customHeight="1">
      <c r="A185" s="12"/>
      <c r="B185" s="220"/>
      <c r="C185" s="221"/>
      <c r="D185" s="222" t="s">
        <v>79</v>
      </c>
      <c r="E185" s="234" t="s">
        <v>519</v>
      </c>
      <c r="F185" s="234" t="s">
        <v>260</v>
      </c>
      <c r="G185" s="221"/>
      <c r="H185" s="221"/>
      <c r="I185" s="224"/>
      <c r="J185" s="235">
        <f>BK185</f>
        <v>0</v>
      </c>
      <c r="K185" s="221"/>
      <c r="L185" s="226"/>
      <c r="M185" s="227"/>
      <c r="N185" s="228"/>
      <c r="O185" s="228"/>
      <c r="P185" s="229">
        <f>SUM(P186:P201)</f>
        <v>0</v>
      </c>
      <c r="Q185" s="228"/>
      <c r="R185" s="229">
        <f>SUM(R186:R201)</f>
        <v>0</v>
      </c>
      <c r="S185" s="228"/>
      <c r="T185" s="230">
        <f>SUM(T186:T201)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88</v>
      </c>
      <c r="AT185" s="232" t="s">
        <v>79</v>
      </c>
      <c r="AU185" s="232" t="s">
        <v>90</v>
      </c>
      <c r="AY185" s="231" t="s">
        <v>129</v>
      </c>
      <c r="BK185" s="233">
        <f>SUM(BK186:BK201)</f>
        <v>0</v>
      </c>
    </row>
    <row r="186" s="2" customFormat="1" ht="16.5" customHeight="1">
      <c r="A186" s="38"/>
      <c r="B186" s="39"/>
      <c r="C186" s="236" t="s">
        <v>214</v>
      </c>
      <c r="D186" s="236" t="s">
        <v>131</v>
      </c>
      <c r="E186" s="237" t="s">
        <v>520</v>
      </c>
      <c r="F186" s="238" t="s">
        <v>521</v>
      </c>
      <c r="G186" s="239" t="s">
        <v>257</v>
      </c>
      <c r="H186" s="240">
        <v>13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45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135</v>
      </c>
      <c r="AT186" s="248" t="s">
        <v>131</v>
      </c>
      <c r="AU186" s="248" t="s">
        <v>147</v>
      </c>
      <c r="AY186" s="17" t="s">
        <v>129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88</v>
      </c>
      <c r="BK186" s="249">
        <f>ROUND(I186*H186,2)</f>
        <v>0</v>
      </c>
      <c r="BL186" s="17" t="s">
        <v>135</v>
      </c>
      <c r="BM186" s="248" t="s">
        <v>522</v>
      </c>
    </row>
    <row r="187" s="2" customFormat="1">
      <c r="A187" s="38"/>
      <c r="B187" s="39"/>
      <c r="C187" s="40"/>
      <c r="D187" s="250" t="s">
        <v>137</v>
      </c>
      <c r="E187" s="40"/>
      <c r="F187" s="251" t="s">
        <v>523</v>
      </c>
      <c r="G187" s="40"/>
      <c r="H187" s="40"/>
      <c r="I187" s="144"/>
      <c r="J187" s="40"/>
      <c r="K187" s="40"/>
      <c r="L187" s="44"/>
      <c r="M187" s="252"/>
      <c r="N187" s="25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147</v>
      </c>
    </row>
    <row r="188" s="2" customFormat="1" ht="16.5" customHeight="1">
      <c r="A188" s="38"/>
      <c r="B188" s="39"/>
      <c r="C188" s="236" t="s">
        <v>220</v>
      </c>
      <c r="D188" s="236" t="s">
        <v>131</v>
      </c>
      <c r="E188" s="237" t="s">
        <v>524</v>
      </c>
      <c r="F188" s="238" t="s">
        <v>525</v>
      </c>
      <c r="G188" s="239" t="s">
        <v>257</v>
      </c>
      <c r="H188" s="240">
        <v>13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45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135</v>
      </c>
      <c r="AT188" s="248" t="s">
        <v>131</v>
      </c>
      <c r="AU188" s="248" t="s">
        <v>147</v>
      </c>
      <c r="AY188" s="17" t="s">
        <v>129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88</v>
      </c>
      <c r="BK188" s="249">
        <f>ROUND(I188*H188,2)</f>
        <v>0</v>
      </c>
      <c r="BL188" s="17" t="s">
        <v>135</v>
      </c>
      <c r="BM188" s="248" t="s">
        <v>526</v>
      </c>
    </row>
    <row r="189" s="2" customFormat="1">
      <c r="A189" s="38"/>
      <c r="B189" s="39"/>
      <c r="C189" s="40"/>
      <c r="D189" s="250" t="s">
        <v>137</v>
      </c>
      <c r="E189" s="40"/>
      <c r="F189" s="251" t="s">
        <v>527</v>
      </c>
      <c r="G189" s="40"/>
      <c r="H189" s="40"/>
      <c r="I189" s="144"/>
      <c r="J189" s="40"/>
      <c r="K189" s="40"/>
      <c r="L189" s="44"/>
      <c r="M189" s="252"/>
      <c r="N189" s="25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147</v>
      </c>
    </row>
    <row r="190" s="2" customFormat="1" ht="16.5" customHeight="1">
      <c r="A190" s="38"/>
      <c r="B190" s="39"/>
      <c r="C190" s="236" t="s">
        <v>227</v>
      </c>
      <c r="D190" s="236" t="s">
        <v>131</v>
      </c>
      <c r="E190" s="237" t="s">
        <v>528</v>
      </c>
      <c r="F190" s="238" t="s">
        <v>529</v>
      </c>
      <c r="G190" s="239" t="s">
        <v>257</v>
      </c>
      <c r="H190" s="240">
        <v>13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45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135</v>
      </c>
      <c r="AT190" s="248" t="s">
        <v>131</v>
      </c>
      <c r="AU190" s="248" t="s">
        <v>147</v>
      </c>
      <c r="AY190" s="17" t="s">
        <v>129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88</v>
      </c>
      <c r="BK190" s="249">
        <f>ROUND(I190*H190,2)</f>
        <v>0</v>
      </c>
      <c r="BL190" s="17" t="s">
        <v>135</v>
      </c>
      <c r="BM190" s="248" t="s">
        <v>530</v>
      </c>
    </row>
    <row r="191" s="2" customFormat="1">
      <c r="A191" s="38"/>
      <c r="B191" s="39"/>
      <c r="C191" s="40"/>
      <c r="D191" s="250" t="s">
        <v>137</v>
      </c>
      <c r="E191" s="40"/>
      <c r="F191" s="251" t="s">
        <v>529</v>
      </c>
      <c r="G191" s="40"/>
      <c r="H191" s="40"/>
      <c r="I191" s="144"/>
      <c r="J191" s="40"/>
      <c r="K191" s="40"/>
      <c r="L191" s="44"/>
      <c r="M191" s="252"/>
      <c r="N191" s="25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137</v>
      </c>
      <c r="AU191" s="17" t="s">
        <v>147</v>
      </c>
    </row>
    <row r="192" s="2" customFormat="1" ht="16.5" customHeight="1">
      <c r="A192" s="38"/>
      <c r="B192" s="39"/>
      <c r="C192" s="236" t="s">
        <v>8</v>
      </c>
      <c r="D192" s="236" t="s">
        <v>131</v>
      </c>
      <c r="E192" s="237" t="s">
        <v>531</v>
      </c>
      <c r="F192" s="238" t="s">
        <v>532</v>
      </c>
      <c r="G192" s="239" t="s">
        <v>257</v>
      </c>
      <c r="H192" s="240">
        <v>13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45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135</v>
      </c>
      <c r="AT192" s="248" t="s">
        <v>131</v>
      </c>
      <c r="AU192" s="248" t="s">
        <v>147</v>
      </c>
      <c r="AY192" s="17" t="s">
        <v>129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88</v>
      </c>
      <c r="BK192" s="249">
        <f>ROUND(I192*H192,2)</f>
        <v>0</v>
      </c>
      <c r="BL192" s="17" t="s">
        <v>135</v>
      </c>
      <c r="BM192" s="248" t="s">
        <v>533</v>
      </c>
    </row>
    <row r="193" s="2" customFormat="1">
      <c r="A193" s="38"/>
      <c r="B193" s="39"/>
      <c r="C193" s="40"/>
      <c r="D193" s="250" t="s">
        <v>137</v>
      </c>
      <c r="E193" s="40"/>
      <c r="F193" s="251" t="s">
        <v>534</v>
      </c>
      <c r="G193" s="40"/>
      <c r="H193" s="40"/>
      <c r="I193" s="144"/>
      <c r="J193" s="40"/>
      <c r="K193" s="40"/>
      <c r="L193" s="44"/>
      <c r="M193" s="252"/>
      <c r="N193" s="25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147</v>
      </c>
    </row>
    <row r="194" s="2" customFormat="1" ht="16.5" customHeight="1">
      <c r="A194" s="38"/>
      <c r="B194" s="39"/>
      <c r="C194" s="236" t="s">
        <v>233</v>
      </c>
      <c r="D194" s="236" t="s">
        <v>131</v>
      </c>
      <c r="E194" s="237" t="s">
        <v>535</v>
      </c>
      <c r="F194" s="238" t="s">
        <v>536</v>
      </c>
      <c r="G194" s="239" t="s">
        <v>257</v>
      </c>
      <c r="H194" s="240">
        <v>39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45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135</v>
      </c>
      <c r="AT194" s="248" t="s">
        <v>131</v>
      </c>
      <c r="AU194" s="248" t="s">
        <v>147</v>
      </c>
      <c r="AY194" s="17" t="s">
        <v>129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88</v>
      </c>
      <c r="BK194" s="249">
        <f>ROUND(I194*H194,2)</f>
        <v>0</v>
      </c>
      <c r="BL194" s="17" t="s">
        <v>135</v>
      </c>
      <c r="BM194" s="248" t="s">
        <v>537</v>
      </c>
    </row>
    <row r="195" s="2" customFormat="1">
      <c r="A195" s="38"/>
      <c r="B195" s="39"/>
      <c r="C195" s="40"/>
      <c r="D195" s="250" t="s">
        <v>137</v>
      </c>
      <c r="E195" s="40"/>
      <c r="F195" s="251" t="s">
        <v>536</v>
      </c>
      <c r="G195" s="40"/>
      <c r="H195" s="40"/>
      <c r="I195" s="144"/>
      <c r="J195" s="40"/>
      <c r="K195" s="40"/>
      <c r="L195" s="44"/>
      <c r="M195" s="252"/>
      <c r="N195" s="25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147</v>
      </c>
    </row>
    <row r="196" s="2" customFormat="1" ht="16.5" customHeight="1">
      <c r="A196" s="38"/>
      <c r="B196" s="39"/>
      <c r="C196" s="236" t="s">
        <v>239</v>
      </c>
      <c r="D196" s="236" t="s">
        <v>131</v>
      </c>
      <c r="E196" s="237" t="s">
        <v>538</v>
      </c>
      <c r="F196" s="238" t="s">
        <v>539</v>
      </c>
      <c r="G196" s="239" t="s">
        <v>277</v>
      </c>
      <c r="H196" s="240">
        <v>39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45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135</v>
      </c>
      <c r="AT196" s="248" t="s">
        <v>131</v>
      </c>
      <c r="AU196" s="248" t="s">
        <v>147</v>
      </c>
      <c r="AY196" s="17" t="s">
        <v>129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88</v>
      </c>
      <c r="BK196" s="249">
        <f>ROUND(I196*H196,2)</f>
        <v>0</v>
      </c>
      <c r="BL196" s="17" t="s">
        <v>135</v>
      </c>
      <c r="BM196" s="248" t="s">
        <v>540</v>
      </c>
    </row>
    <row r="197" s="2" customFormat="1">
      <c r="A197" s="38"/>
      <c r="B197" s="39"/>
      <c r="C197" s="40"/>
      <c r="D197" s="250" t="s">
        <v>137</v>
      </c>
      <c r="E197" s="40"/>
      <c r="F197" s="251" t="s">
        <v>539</v>
      </c>
      <c r="G197" s="40"/>
      <c r="H197" s="40"/>
      <c r="I197" s="144"/>
      <c r="J197" s="40"/>
      <c r="K197" s="40"/>
      <c r="L197" s="44"/>
      <c r="M197" s="252"/>
      <c r="N197" s="25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147</v>
      </c>
    </row>
    <row r="198" s="2" customFormat="1" ht="16.5" customHeight="1">
      <c r="A198" s="38"/>
      <c r="B198" s="39"/>
      <c r="C198" s="236" t="s">
        <v>248</v>
      </c>
      <c r="D198" s="236" t="s">
        <v>131</v>
      </c>
      <c r="E198" s="237" t="s">
        <v>541</v>
      </c>
      <c r="F198" s="238" t="s">
        <v>542</v>
      </c>
      <c r="G198" s="239" t="s">
        <v>277</v>
      </c>
      <c r="H198" s="240">
        <v>13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45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135</v>
      </c>
      <c r="AT198" s="248" t="s">
        <v>131</v>
      </c>
      <c r="AU198" s="248" t="s">
        <v>147</v>
      </c>
      <c r="AY198" s="17" t="s">
        <v>129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88</v>
      </c>
      <c r="BK198" s="249">
        <f>ROUND(I198*H198,2)</f>
        <v>0</v>
      </c>
      <c r="BL198" s="17" t="s">
        <v>135</v>
      </c>
      <c r="BM198" s="248" t="s">
        <v>543</v>
      </c>
    </row>
    <row r="199" s="2" customFormat="1">
      <c r="A199" s="38"/>
      <c r="B199" s="39"/>
      <c r="C199" s="40"/>
      <c r="D199" s="250" t="s">
        <v>137</v>
      </c>
      <c r="E199" s="40"/>
      <c r="F199" s="251" t="s">
        <v>542</v>
      </c>
      <c r="G199" s="40"/>
      <c r="H199" s="40"/>
      <c r="I199" s="144"/>
      <c r="J199" s="40"/>
      <c r="K199" s="40"/>
      <c r="L199" s="44"/>
      <c r="M199" s="252"/>
      <c r="N199" s="25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137</v>
      </c>
      <c r="AU199" s="17" t="s">
        <v>147</v>
      </c>
    </row>
    <row r="200" s="2" customFormat="1" ht="16.5" customHeight="1">
      <c r="A200" s="38"/>
      <c r="B200" s="39"/>
      <c r="C200" s="236" t="s">
        <v>254</v>
      </c>
      <c r="D200" s="236" t="s">
        <v>131</v>
      </c>
      <c r="E200" s="237" t="s">
        <v>544</v>
      </c>
      <c r="F200" s="238" t="s">
        <v>545</v>
      </c>
      <c r="G200" s="239" t="s">
        <v>546</v>
      </c>
      <c r="H200" s="240">
        <v>100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45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135</v>
      </c>
      <c r="AT200" s="248" t="s">
        <v>131</v>
      </c>
      <c r="AU200" s="248" t="s">
        <v>147</v>
      </c>
      <c r="AY200" s="17" t="s">
        <v>129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88</v>
      </c>
      <c r="BK200" s="249">
        <f>ROUND(I200*H200,2)</f>
        <v>0</v>
      </c>
      <c r="BL200" s="17" t="s">
        <v>135</v>
      </c>
      <c r="BM200" s="248" t="s">
        <v>547</v>
      </c>
    </row>
    <row r="201" s="2" customFormat="1">
      <c r="A201" s="38"/>
      <c r="B201" s="39"/>
      <c r="C201" s="40"/>
      <c r="D201" s="250" t="s">
        <v>137</v>
      </c>
      <c r="E201" s="40"/>
      <c r="F201" s="251" t="s">
        <v>545</v>
      </c>
      <c r="G201" s="40"/>
      <c r="H201" s="40"/>
      <c r="I201" s="144"/>
      <c r="J201" s="40"/>
      <c r="K201" s="40"/>
      <c r="L201" s="44"/>
      <c r="M201" s="252"/>
      <c r="N201" s="25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147</v>
      </c>
    </row>
    <row r="202" s="12" customFormat="1" ht="25.92" customHeight="1">
      <c r="A202" s="12"/>
      <c r="B202" s="220"/>
      <c r="C202" s="221"/>
      <c r="D202" s="222" t="s">
        <v>79</v>
      </c>
      <c r="E202" s="223" t="s">
        <v>162</v>
      </c>
      <c r="F202" s="223" t="s">
        <v>272</v>
      </c>
      <c r="G202" s="221"/>
      <c r="H202" s="221"/>
      <c r="I202" s="224"/>
      <c r="J202" s="225">
        <f>BK202</f>
        <v>0</v>
      </c>
      <c r="K202" s="221"/>
      <c r="L202" s="226"/>
      <c r="M202" s="227"/>
      <c r="N202" s="228"/>
      <c r="O202" s="228"/>
      <c r="P202" s="229">
        <f>P203</f>
        <v>0</v>
      </c>
      <c r="Q202" s="228"/>
      <c r="R202" s="229">
        <f>R203</f>
        <v>0</v>
      </c>
      <c r="S202" s="228"/>
      <c r="T202" s="230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147</v>
      </c>
      <c r="AT202" s="232" t="s">
        <v>79</v>
      </c>
      <c r="AU202" s="232" t="s">
        <v>80</v>
      </c>
      <c r="AY202" s="231" t="s">
        <v>129</v>
      </c>
      <c r="BK202" s="233">
        <f>BK203</f>
        <v>0</v>
      </c>
    </row>
    <row r="203" s="12" customFormat="1" ht="22.8" customHeight="1">
      <c r="A203" s="12"/>
      <c r="B203" s="220"/>
      <c r="C203" s="221"/>
      <c r="D203" s="222" t="s">
        <v>79</v>
      </c>
      <c r="E203" s="234" t="s">
        <v>273</v>
      </c>
      <c r="F203" s="234" t="s">
        <v>274</v>
      </c>
      <c r="G203" s="221"/>
      <c r="H203" s="221"/>
      <c r="I203" s="224"/>
      <c r="J203" s="235">
        <f>BK203</f>
        <v>0</v>
      </c>
      <c r="K203" s="221"/>
      <c r="L203" s="226"/>
      <c r="M203" s="227"/>
      <c r="N203" s="228"/>
      <c r="O203" s="228"/>
      <c r="P203" s="229">
        <f>SUM(P204:P211)</f>
        <v>0</v>
      </c>
      <c r="Q203" s="228"/>
      <c r="R203" s="229">
        <f>SUM(R204:R211)</f>
        <v>0</v>
      </c>
      <c r="S203" s="228"/>
      <c r="T203" s="230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1" t="s">
        <v>147</v>
      </c>
      <c r="AT203" s="232" t="s">
        <v>79</v>
      </c>
      <c r="AU203" s="232" t="s">
        <v>88</v>
      </c>
      <c r="AY203" s="231" t="s">
        <v>129</v>
      </c>
      <c r="BK203" s="233">
        <f>SUM(BK204:BK211)</f>
        <v>0</v>
      </c>
    </row>
    <row r="204" s="2" customFormat="1" ht="24" customHeight="1">
      <c r="A204" s="38"/>
      <c r="B204" s="39"/>
      <c r="C204" s="236" t="s">
        <v>267</v>
      </c>
      <c r="D204" s="236" t="s">
        <v>131</v>
      </c>
      <c r="E204" s="237" t="s">
        <v>548</v>
      </c>
      <c r="F204" s="238" t="s">
        <v>549</v>
      </c>
      <c r="G204" s="239" t="s">
        <v>144</v>
      </c>
      <c r="H204" s="240">
        <v>53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45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278</v>
      </c>
      <c r="AT204" s="248" t="s">
        <v>131</v>
      </c>
      <c r="AU204" s="248" t="s">
        <v>90</v>
      </c>
      <c r="AY204" s="17" t="s">
        <v>129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88</v>
      </c>
      <c r="BK204" s="249">
        <f>ROUND(I204*H204,2)</f>
        <v>0</v>
      </c>
      <c r="BL204" s="17" t="s">
        <v>278</v>
      </c>
      <c r="BM204" s="248" t="s">
        <v>550</v>
      </c>
    </row>
    <row r="205" s="2" customFormat="1">
      <c r="A205" s="38"/>
      <c r="B205" s="39"/>
      <c r="C205" s="40"/>
      <c r="D205" s="250" t="s">
        <v>137</v>
      </c>
      <c r="E205" s="40"/>
      <c r="F205" s="251" t="s">
        <v>551</v>
      </c>
      <c r="G205" s="40"/>
      <c r="H205" s="40"/>
      <c r="I205" s="144"/>
      <c r="J205" s="40"/>
      <c r="K205" s="40"/>
      <c r="L205" s="44"/>
      <c r="M205" s="252"/>
      <c r="N205" s="25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137</v>
      </c>
      <c r="AU205" s="17" t="s">
        <v>90</v>
      </c>
    </row>
    <row r="206" s="14" customFormat="1">
      <c r="A206" s="14"/>
      <c r="B206" s="264"/>
      <c r="C206" s="265"/>
      <c r="D206" s="250" t="s">
        <v>139</v>
      </c>
      <c r="E206" s="266" t="s">
        <v>1</v>
      </c>
      <c r="F206" s="267" t="s">
        <v>552</v>
      </c>
      <c r="G206" s="265"/>
      <c r="H206" s="268">
        <v>12.5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139</v>
      </c>
      <c r="AU206" s="274" t="s">
        <v>90</v>
      </c>
      <c r="AV206" s="14" t="s">
        <v>90</v>
      </c>
      <c r="AW206" s="14" t="s">
        <v>36</v>
      </c>
      <c r="AX206" s="14" t="s">
        <v>80</v>
      </c>
      <c r="AY206" s="274" t="s">
        <v>129</v>
      </c>
    </row>
    <row r="207" s="14" customFormat="1">
      <c r="A207" s="14"/>
      <c r="B207" s="264"/>
      <c r="C207" s="265"/>
      <c r="D207" s="250" t="s">
        <v>139</v>
      </c>
      <c r="E207" s="266" t="s">
        <v>1</v>
      </c>
      <c r="F207" s="267" t="s">
        <v>553</v>
      </c>
      <c r="G207" s="265"/>
      <c r="H207" s="268">
        <v>16.300000000000001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139</v>
      </c>
      <c r="AU207" s="274" t="s">
        <v>90</v>
      </c>
      <c r="AV207" s="14" t="s">
        <v>90</v>
      </c>
      <c r="AW207" s="14" t="s">
        <v>36</v>
      </c>
      <c r="AX207" s="14" t="s">
        <v>80</v>
      </c>
      <c r="AY207" s="274" t="s">
        <v>129</v>
      </c>
    </row>
    <row r="208" s="14" customFormat="1">
      <c r="A208" s="14"/>
      <c r="B208" s="264"/>
      <c r="C208" s="265"/>
      <c r="D208" s="250" t="s">
        <v>139</v>
      </c>
      <c r="E208" s="266" t="s">
        <v>1</v>
      </c>
      <c r="F208" s="267" t="s">
        <v>554</v>
      </c>
      <c r="G208" s="265"/>
      <c r="H208" s="268">
        <v>6.7999999999999998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139</v>
      </c>
      <c r="AU208" s="274" t="s">
        <v>90</v>
      </c>
      <c r="AV208" s="14" t="s">
        <v>90</v>
      </c>
      <c r="AW208" s="14" t="s">
        <v>36</v>
      </c>
      <c r="AX208" s="14" t="s">
        <v>80</v>
      </c>
      <c r="AY208" s="274" t="s">
        <v>129</v>
      </c>
    </row>
    <row r="209" s="14" customFormat="1">
      <c r="A209" s="14"/>
      <c r="B209" s="264"/>
      <c r="C209" s="265"/>
      <c r="D209" s="250" t="s">
        <v>139</v>
      </c>
      <c r="E209" s="266" t="s">
        <v>1</v>
      </c>
      <c r="F209" s="267" t="s">
        <v>555</v>
      </c>
      <c r="G209" s="265"/>
      <c r="H209" s="268">
        <v>4.7999999999999998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4" t="s">
        <v>139</v>
      </c>
      <c r="AU209" s="274" t="s">
        <v>90</v>
      </c>
      <c r="AV209" s="14" t="s">
        <v>90</v>
      </c>
      <c r="AW209" s="14" t="s">
        <v>36</v>
      </c>
      <c r="AX209" s="14" t="s">
        <v>80</v>
      </c>
      <c r="AY209" s="274" t="s">
        <v>129</v>
      </c>
    </row>
    <row r="210" s="14" customFormat="1">
      <c r="A210" s="14"/>
      <c r="B210" s="264"/>
      <c r="C210" s="265"/>
      <c r="D210" s="250" t="s">
        <v>139</v>
      </c>
      <c r="E210" s="266" t="s">
        <v>1</v>
      </c>
      <c r="F210" s="267" t="s">
        <v>556</v>
      </c>
      <c r="G210" s="265"/>
      <c r="H210" s="268">
        <v>12.6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139</v>
      </c>
      <c r="AU210" s="274" t="s">
        <v>90</v>
      </c>
      <c r="AV210" s="14" t="s">
        <v>90</v>
      </c>
      <c r="AW210" s="14" t="s">
        <v>36</v>
      </c>
      <c r="AX210" s="14" t="s">
        <v>80</v>
      </c>
      <c r="AY210" s="274" t="s">
        <v>129</v>
      </c>
    </row>
    <row r="211" s="15" customFormat="1">
      <c r="A211" s="15"/>
      <c r="B211" s="287"/>
      <c r="C211" s="288"/>
      <c r="D211" s="250" t="s">
        <v>139</v>
      </c>
      <c r="E211" s="289" t="s">
        <v>1</v>
      </c>
      <c r="F211" s="290" t="s">
        <v>207</v>
      </c>
      <c r="G211" s="288"/>
      <c r="H211" s="291">
        <v>53</v>
      </c>
      <c r="I211" s="292"/>
      <c r="J211" s="288"/>
      <c r="K211" s="288"/>
      <c r="L211" s="293"/>
      <c r="M211" s="294"/>
      <c r="N211" s="295"/>
      <c r="O211" s="295"/>
      <c r="P211" s="295"/>
      <c r="Q211" s="295"/>
      <c r="R211" s="295"/>
      <c r="S211" s="295"/>
      <c r="T211" s="29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7" t="s">
        <v>139</v>
      </c>
      <c r="AU211" s="297" t="s">
        <v>90</v>
      </c>
      <c r="AV211" s="15" t="s">
        <v>135</v>
      </c>
      <c r="AW211" s="15" t="s">
        <v>36</v>
      </c>
      <c r="AX211" s="15" t="s">
        <v>88</v>
      </c>
      <c r="AY211" s="297" t="s">
        <v>129</v>
      </c>
    </row>
    <row r="212" s="12" customFormat="1" ht="25.92" customHeight="1">
      <c r="A212" s="12"/>
      <c r="B212" s="220"/>
      <c r="C212" s="221"/>
      <c r="D212" s="222" t="s">
        <v>79</v>
      </c>
      <c r="E212" s="223" t="s">
        <v>446</v>
      </c>
      <c r="F212" s="223" t="s">
        <v>557</v>
      </c>
      <c r="G212" s="221"/>
      <c r="H212" s="221"/>
      <c r="I212" s="224"/>
      <c r="J212" s="225">
        <f>BK212</f>
        <v>0</v>
      </c>
      <c r="K212" s="221"/>
      <c r="L212" s="226"/>
      <c r="M212" s="227"/>
      <c r="N212" s="228"/>
      <c r="O212" s="228"/>
      <c r="P212" s="229">
        <f>SUM(P213:P223)</f>
        <v>0</v>
      </c>
      <c r="Q212" s="228"/>
      <c r="R212" s="229">
        <f>SUM(R213:R223)</f>
        <v>0</v>
      </c>
      <c r="S212" s="228"/>
      <c r="T212" s="230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135</v>
      </c>
      <c r="AT212" s="232" t="s">
        <v>79</v>
      </c>
      <c r="AU212" s="232" t="s">
        <v>80</v>
      </c>
      <c r="AY212" s="231" t="s">
        <v>129</v>
      </c>
      <c r="BK212" s="233">
        <f>SUM(BK213:BK223)</f>
        <v>0</v>
      </c>
    </row>
    <row r="213" s="2" customFormat="1" ht="16.5" customHeight="1">
      <c r="A213" s="38"/>
      <c r="B213" s="39"/>
      <c r="C213" s="236" t="s">
        <v>7</v>
      </c>
      <c r="D213" s="236" t="s">
        <v>131</v>
      </c>
      <c r="E213" s="237" t="s">
        <v>558</v>
      </c>
      <c r="F213" s="238" t="s">
        <v>559</v>
      </c>
      <c r="G213" s="239" t="s">
        <v>395</v>
      </c>
      <c r="H213" s="240">
        <v>1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45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192</v>
      </c>
      <c r="AT213" s="248" t="s">
        <v>131</v>
      </c>
      <c r="AU213" s="248" t="s">
        <v>88</v>
      </c>
      <c r="AY213" s="17" t="s">
        <v>129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88</v>
      </c>
      <c r="BK213" s="249">
        <f>ROUND(I213*H213,2)</f>
        <v>0</v>
      </c>
      <c r="BL213" s="17" t="s">
        <v>192</v>
      </c>
      <c r="BM213" s="248" t="s">
        <v>560</v>
      </c>
    </row>
    <row r="214" s="2" customFormat="1">
      <c r="A214" s="38"/>
      <c r="B214" s="39"/>
      <c r="C214" s="40"/>
      <c r="D214" s="250" t="s">
        <v>137</v>
      </c>
      <c r="E214" s="40"/>
      <c r="F214" s="251" t="s">
        <v>561</v>
      </c>
      <c r="G214" s="40"/>
      <c r="H214" s="40"/>
      <c r="I214" s="144"/>
      <c r="J214" s="40"/>
      <c r="K214" s="40"/>
      <c r="L214" s="44"/>
      <c r="M214" s="252"/>
      <c r="N214" s="25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88</v>
      </c>
    </row>
    <row r="215" s="2" customFormat="1" ht="16.5" customHeight="1">
      <c r="A215" s="38"/>
      <c r="B215" s="39"/>
      <c r="C215" s="236" t="s">
        <v>261</v>
      </c>
      <c r="D215" s="236" t="s">
        <v>131</v>
      </c>
      <c r="E215" s="237" t="s">
        <v>562</v>
      </c>
      <c r="F215" s="238" t="s">
        <v>563</v>
      </c>
      <c r="G215" s="239" t="s">
        <v>395</v>
      </c>
      <c r="H215" s="240">
        <v>1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45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192</v>
      </c>
      <c r="AT215" s="248" t="s">
        <v>131</v>
      </c>
      <c r="AU215" s="248" t="s">
        <v>88</v>
      </c>
      <c r="AY215" s="17" t="s">
        <v>129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88</v>
      </c>
      <c r="BK215" s="249">
        <f>ROUND(I215*H215,2)</f>
        <v>0</v>
      </c>
      <c r="BL215" s="17" t="s">
        <v>192</v>
      </c>
      <c r="BM215" s="248" t="s">
        <v>564</v>
      </c>
    </row>
    <row r="216" s="2" customFormat="1">
      <c r="A216" s="38"/>
      <c r="B216" s="39"/>
      <c r="C216" s="40"/>
      <c r="D216" s="250" t="s">
        <v>137</v>
      </c>
      <c r="E216" s="40"/>
      <c r="F216" s="251" t="s">
        <v>565</v>
      </c>
      <c r="G216" s="40"/>
      <c r="H216" s="40"/>
      <c r="I216" s="144"/>
      <c r="J216" s="40"/>
      <c r="K216" s="40"/>
      <c r="L216" s="44"/>
      <c r="M216" s="252"/>
      <c r="N216" s="25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88</v>
      </c>
    </row>
    <row r="217" s="2" customFormat="1" ht="16.5" customHeight="1">
      <c r="A217" s="38"/>
      <c r="B217" s="39"/>
      <c r="C217" s="236" t="s">
        <v>399</v>
      </c>
      <c r="D217" s="236" t="s">
        <v>131</v>
      </c>
      <c r="E217" s="237" t="s">
        <v>566</v>
      </c>
      <c r="F217" s="238" t="s">
        <v>567</v>
      </c>
      <c r="G217" s="239" t="s">
        <v>257</v>
      </c>
      <c r="H217" s="240">
        <v>100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45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192</v>
      </c>
      <c r="AT217" s="248" t="s">
        <v>131</v>
      </c>
      <c r="AU217" s="248" t="s">
        <v>88</v>
      </c>
      <c r="AY217" s="17" t="s">
        <v>129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88</v>
      </c>
      <c r="BK217" s="249">
        <f>ROUND(I217*H217,2)</f>
        <v>0</v>
      </c>
      <c r="BL217" s="17" t="s">
        <v>192</v>
      </c>
      <c r="BM217" s="248" t="s">
        <v>568</v>
      </c>
    </row>
    <row r="218" s="2" customFormat="1">
      <c r="A218" s="38"/>
      <c r="B218" s="39"/>
      <c r="C218" s="40"/>
      <c r="D218" s="250" t="s">
        <v>137</v>
      </c>
      <c r="E218" s="40"/>
      <c r="F218" s="251" t="s">
        <v>569</v>
      </c>
      <c r="G218" s="40"/>
      <c r="H218" s="40"/>
      <c r="I218" s="144"/>
      <c r="J218" s="40"/>
      <c r="K218" s="40"/>
      <c r="L218" s="44"/>
      <c r="M218" s="252"/>
      <c r="N218" s="25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137</v>
      </c>
      <c r="AU218" s="17" t="s">
        <v>88</v>
      </c>
    </row>
    <row r="219" s="14" customFormat="1">
      <c r="A219" s="14"/>
      <c r="B219" s="264"/>
      <c r="C219" s="265"/>
      <c r="D219" s="250" t="s">
        <v>139</v>
      </c>
      <c r="E219" s="266" t="s">
        <v>1</v>
      </c>
      <c r="F219" s="267" t="s">
        <v>570</v>
      </c>
      <c r="G219" s="265"/>
      <c r="H219" s="268">
        <v>25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4" t="s">
        <v>139</v>
      </c>
      <c r="AU219" s="274" t="s">
        <v>88</v>
      </c>
      <c r="AV219" s="14" t="s">
        <v>90</v>
      </c>
      <c r="AW219" s="14" t="s">
        <v>36</v>
      </c>
      <c r="AX219" s="14" t="s">
        <v>80</v>
      </c>
      <c r="AY219" s="274" t="s">
        <v>129</v>
      </c>
    </row>
    <row r="220" s="14" customFormat="1">
      <c r="A220" s="14"/>
      <c r="B220" s="264"/>
      <c r="C220" s="265"/>
      <c r="D220" s="250" t="s">
        <v>139</v>
      </c>
      <c r="E220" s="266" t="s">
        <v>1</v>
      </c>
      <c r="F220" s="267" t="s">
        <v>571</v>
      </c>
      <c r="G220" s="265"/>
      <c r="H220" s="268">
        <v>25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4" t="s">
        <v>139</v>
      </c>
      <c r="AU220" s="274" t="s">
        <v>88</v>
      </c>
      <c r="AV220" s="14" t="s">
        <v>90</v>
      </c>
      <c r="AW220" s="14" t="s">
        <v>36</v>
      </c>
      <c r="AX220" s="14" t="s">
        <v>80</v>
      </c>
      <c r="AY220" s="274" t="s">
        <v>129</v>
      </c>
    </row>
    <row r="221" s="14" customFormat="1">
      <c r="A221" s="14"/>
      <c r="B221" s="264"/>
      <c r="C221" s="265"/>
      <c r="D221" s="250" t="s">
        <v>139</v>
      </c>
      <c r="E221" s="266" t="s">
        <v>1</v>
      </c>
      <c r="F221" s="267" t="s">
        <v>572</v>
      </c>
      <c r="G221" s="265"/>
      <c r="H221" s="268">
        <v>25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139</v>
      </c>
      <c r="AU221" s="274" t="s">
        <v>88</v>
      </c>
      <c r="AV221" s="14" t="s">
        <v>90</v>
      </c>
      <c r="AW221" s="14" t="s">
        <v>36</v>
      </c>
      <c r="AX221" s="14" t="s">
        <v>80</v>
      </c>
      <c r="AY221" s="274" t="s">
        <v>129</v>
      </c>
    </row>
    <row r="222" s="14" customFormat="1">
      <c r="A222" s="14"/>
      <c r="B222" s="264"/>
      <c r="C222" s="265"/>
      <c r="D222" s="250" t="s">
        <v>139</v>
      </c>
      <c r="E222" s="266" t="s">
        <v>1</v>
      </c>
      <c r="F222" s="267" t="s">
        <v>573</v>
      </c>
      <c r="G222" s="265"/>
      <c r="H222" s="268">
        <v>25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139</v>
      </c>
      <c r="AU222" s="274" t="s">
        <v>88</v>
      </c>
      <c r="AV222" s="14" t="s">
        <v>90</v>
      </c>
      <c r="AW222" s="14" t="s">
        <v>36</v>
      </c>
      <c r="AX222" s="14" t="s">
        <v>80</v>
      </c>
      <c r="AY222" s="274" t="s">
        <v>129</v>
      </c>
    </row>
    <row r="223" s="15" customFormat="1">
      <c r="A223" s="15"/>
      <c r="B223" s="287"/>
      <c r="C223" s="288"/>
      <c r="D223" s="250" t="s">
        <v>139</v>
      </c>
      <c r="E223" s="289" t="s">
        <v>1</v>
      </c>
      <c r="F223" s="290" t="s">
        <v>207</v>
      </c>
      <c r="G223" s="288"/>
      <c r="H223" s="291">
        <v>100</v>
      </c>
      <c r="I223" s="292"/>
      <c r="J223" s="288"/>
      <c r="K223" s="288"/>
      <c r="L223" s="293"/>
      <c r="M223" s="305"/>
      <c r="N223" s="306"/>
      <c r="O223" s="306"/>
      <c r="P223" s="306"/>
      <c r="Q223" s="306"/>
      <c r="R223" s="306"/>
      <c r="S223" s="306"/>
      <c r="T223" s="30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7" t="s">
        <v>139</v>
      </c>
      <c r="AU223" s="297" t="s">
        <v>88</v>
      </c>
      <c r="AV223" s="15" t="s">
        <v>135</v>
      </c>
      <c r="AW223" s="15" t="s">
        <v>36</v>
      </c>
      <c r="AX223" s="15" t="s">
        <v>88</v>
      </c>
      <c r="AY223" s="297" t="s">
        <v>129</v>
      </c>
    </row>
    <row r="224" s="2" customFormat="1" ht="6.96" customHeight="1">
      <c r="A224" s="38"/>
      <c r="B224" s="66"/>
      <c r="C224" s="67"/>
      <c r="D224" s="67"/>
      <c r="E224" s="67"/>
      <c r="F224" s="67"/>
      <c r="G224" s="67"/>
      <c r="H224" s="67"/>
      <c r="I224" s="183"/>
      <c r="J224" s="67"/>
      <c r="K224" s="67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jsiJeAcDYWjQWxdGo4c40N/2LcIjz8sx/dCpRBqwxsJ5Ii+jO/CcPady//bAMtQuXdHZmbcy0oZ8dww95klf3w==" hashValue="+tPqZGJaIHLG0S4n7wTNAecB9BXIbHTEH17rmQ3zvaGHRn+vJUuWN5aP6OxmXmMsjG3wNCiM47E8K6FqiLE7kQ==" algorithmName="SHA-512" password="CC35"/>
  <autoFilter ref="C122:K22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100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Revitalizace Račanského rybníka (ř.km 1,115 – 1,202)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101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574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11. 6. 2019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>00274101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Město Přelouč</v>
      </c>
      <c r="F15" s="38"/>
      <c r="G15" s="38"/>
      <c r="H15" s="38"/>
      <c r="I15" s="147" t="s">
        <v>28</v>
      </c>
      <c r="J15" s="146" t="str">
        <f>IF('Rekapitulace stavby'!AN11="","",'Rekapitulace stavby'!AN11)</f>
        <v>CZ00274101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ROUND((SUM(BE120:BE149)),  2)</f>
        <v>0</v>
      </c>
      <c r="G33" s="38"/>
      <c r="H33" s="38"/>
      <c r="I33" s="162">
        <v>0.20999999999999999</v>
      </c>
      <c r="J33" s="161">
        <f>ROUND(((SUM(BE120:BE149))*I33),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ROUND((SUM(BF120:BF149)),  2)</f>
        <v>0</v>
      </c>
      <c r="G34" s="38"/>
      <c r="H34" s="38"/>
      <c r="I34" s="162">
        <v>0.14999999999999999</v>
      </c>
      <c r="J34" s="161">
        <f>ROUND(((SUM(BF120:BF149))*I34),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ROUND((SUM(BG120:BG149)),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ROUND((SUM(BH120:BH149)),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ROUND((SUM(BI120:BI149)),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Revitalizace Račanského rybníka (ř.km 1,115 – 1,202)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Přelouč</v>
      </c>
      <c r="G89" s="40"/>
      <c r="H89" s="40"/>
      <c r="I89" s="147" t="s">
        <v>22</v>
      </c>
      <c r="J89" s="79" t="str">
        <f>IF(J12="","",J12)</f>
        <v>11. 6. 2019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Město Přelouč</v>
      </c>
      <c r="G91" s="40"/>
      <c r="H91" s="40"/>
      <c r="I91" s="147" t="s">
        <v>32</v>
      </c>
      <c r="J91" s="36" t="str">
        <f>E21</f>
        <v>Vodohospodářský rozvoj a výstavba,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Ing. Dvořák Vítězslav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104</v>
      </c>
      <c r="D94" s="189"/>
      <c r="E94" s="189"/>
      <c r="F94" s="189"/>
      <c r="G94" s="189"/>
      <c r="H94" s="189"/>
      <c r="I94" s="190"/>
      <c r="J94" s="191" t="s">
        <v>105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106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93"/>
      <c r="C97" s="194"/>
      <c r="D97" s="195" t="s">
        <v>108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575</v>
      </c>
      <c r="E98" s="196"/>
      <c r="F98" s="196"/>
      <c r="G98" s="196"/>
      <c r="H98" s="196"/>
      <c r="I98" s="197"/>
      <c r="J98" s="198">
        <f>J126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0"/>
      <c r="C99" s="201"/>
      <c r="D99" s="202" t="s">
        <v>576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577</v>
      </c>
      <c r="E100" s="203"/>
      <c r="F100" s="203"/>
      <c r="G100" s="203"/>
      <c r="H100" s="203"/>
      <c r="I100" s="204"/>
      <c r="J100" s="205">
        <f>J142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Revitalizace Račanského rybníka (ř.km 1,115 – 1,202)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Přelouč</v>
      </c>
      <c r="G114" s="40"/>
      <c r="H114" s="40"/>
      <c r="I114" s="147" t="s">
        <v>22</v>
      </c>
      <c r="J114" s="79" t="str">
        <f>IF(J12="","",J12)</f>
        <v>11. 6. 2019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3.05" customHeight="1">
      <c r="A116" s="38"/>
      <c r="B116" s="39"/>
      <c r="C116" s="32" t="s">
        <v>24</v>
      </c>
      <c r="D116" s="40"/>
      <c r="E116" s="40"/>
      <c r="F116" s="27" t="str">
        <f>E15</f>
        <v>Město Přelouč</v>
      </c>
      <c r="G116" s="40"/>
      <c r="H116" s="40"/>
      <c r="I116" s="147" t="s">
        <v>32</v>
      </c>
      <c r="J116" s="36" t="str">
        <f>E21</f>
        <v>Vodohospodářský rozvoj a výstavba,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7.9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147" t="s">
        <v>37</v>
      </c>
      <c r="J117" s="36" t="str">
        <f>E24</f>
        <v>Ing. Dvořák Vítězslav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115</v>
      </c>
      <c r="D119" s="210" t="s">
        <v>65</v>
      </c>
      <c r="E119" s="210" t="s">
        <v>61</v>
      </c>
      <c r="F119" s="210" t="s">
        <v>62</v>
      </c>
      <c r="G119" s="210" t="s">
        <v>116</v>
      </c>
      <c r="H119" s="210" t="s">
        <v>117</v>
      </c>
      <c r="I119" s="211" t="s">
        <v>118</v>
      </c>
      <c r="J119" s="212" t="s">
        <v>105</v>
      </c>
      <c r="K119" s="213" t="s">
        <v>119</v>
      </c>
      <c r="L119" s="214"/>
      <c r="M119" s="100" t="s">
        <v>1</v>
      </c>
      <c r="N119" s="101" t="s">
        <v>44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P121+P126</f>
        <v>0</v>
      </c>
      <c r="Q120" s="104"/>
      <c r="R120" s="217">
        <f>R121+R126</f>
        <v>0</v>
      </c>
      <c r="S120" s="104"/>
      <c r="T120" s="218">
        <f>T121+T126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107</v>
      </c>
      <c r="BK120" s="219">
        <f>BK121+BK126</f>
        <v>0</v>
      </c>
    </row>
    <row r="121" s="12" customFormat="1" ht="25.92" customHeight="1">
      <c r="A121" s="12"/>
      <c r="B121" s="220"/>
      <c r="C121" s="221"/>
      <c r="D121" s="222" t="s">
        <v>79</v>
      </c>
      <c r="E121" s="223" t="s">
        <v>127</v>
      </c>
      <c r="F121" s="223" t="s">
        <v>128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SUM(P122:P125)</f>
        <v>0</v>
      </c>
      <c r="Q121" s="228"/>
      <c r="R121" s="229">
        <f>SUM(R122:R125)</f>
        <v>0</v>
      </c>
      <c r="S121" s="228"/>
      <c r="T121" s="230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88</v>
      </c>
      <c r="AT121" s="232" t="s">
        <v>79</v>
      </c>
      <c r="AU121" s="232" t="s">
        <v>80</v>
      </c>
      <c r="AY121" s="231" t="s">
        <v>129</v>
      </c>
      <c r="BK121" s="233">
        <f>SUM(BK122:BK125)</f>
        <v>0</v>
      </c>
    </row>
    <row r="122" s="2" customFormat="1" ht="16.5" customHeight="1">
      <c r="A122" s="38"/>
      <c r="B122" s="39"/>
      <c r="C122" s="236" t="s">
        <v>88</v>
      </c>
      <c r="D122" s="236" t="s">
        <v>131</v>
      </c>
      <c r="E122" s="237" t="s">
        <v>578</v>
      </c>
      <c r="F122" s="238" t="s">
        <v>579</v>
      </c>
      <c r="G122" s="239" t="s">
        <v>395</v>
      </c>
      <c r="H122" s="240">
        <v>1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45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135</v>
      </c>
      <c r="AT122" s="248" t="s">
        <v>131</v>
      </c>
      <c r="AU122" s="248" t="s">
        <v>88</v>
      </c>
      <c r="AY122" s="17" t="s">
        <v>129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88</v>
      </c>
      <c r="BK122" s="249">
        <f>ROUND(I122*H122,2)</f>
        <v>0</v>
      </c>
      <c r="BL122" s="17" t="s">
        <v>135</v>
      </c>
      <c r="BM122" s="248" t="s">
        <v>580</v>
      </c>
    </row>
    <row r="123" s="2" customFormat="1">
      <c r="A123" s="38"/>
      <c r="B123" s="39"/>
      <c r="C123" s="40"/>
      <c r="D123" s="250" t="s">
        <v>137</v>
      </c>
      <c r="E123" s="40"/>
      <c r="F123" s="251" t="s">
        <v>579</v>
      </c>
      <c r="G123" s="40"/>
      <c r="H123" s="40"/>
      <c r="I123" s="144"/>
      <c r="J123" s="40"/>
      <c r="K123" s="40"/>
      <c r="L123" s="44"/>
      <c r="M123" s="252"/>
      <c r="N123" s="253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88</v>
      </c>
    </row>
    <row r="124" s="2" customFormat="1">
      <c r="A124" s="38"/>
      <c r="B124" s="39"/>
      <c r="C124" s="40"/>
      <c r="D124" s="250" t="s">
        <v>186</v>
      </c>
      <c r="E124" s="40"/>
      <c r="F124" s="286" t="s">
        <v>581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186</v>
      </c>
      <c r="AU124" s="17" t="s">
        <v>88</v>
      </c>
    </row>
    <row r="125" s="14" customFormat="1">
      <c r="A125" s="14"/>
      <c r="B125" s="264"/>
      <c r="C125" s="265"/>
      <c r="D125" s="250" t="s">
        <v>139</v>
      </c>
      <c r="E125" s="265"/>
      <c r="F125" s="267" t="s">
        <v>582</v>
      </c>
      <c r="G125" s="265"/>
      <c r="H125" s="268">
        <v>1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4" t="s">
        <v>139</v>
      </c>
      <c r="AU125" s="274" t="s">
        <v>88</v>
      </c>
      <c r="AV125" s="14" t="s">
        <v>90</v>
      </c>
      <c r="AW125" s="14" t="s">
        <v>4</v>
      </c>
      <c r="AX125" s="14" t="s">
        <v>88</v>
      </c>
      <c r="AY125" s="274" t="s">
        <v>129</v>
      </c>
    </row>
    <row r="126" s="12" customFormat="1" ht="25.92" customHeight="1">
      <c r="A126" s="12"/>
      <c r="B126" s="220"/>
      <c r="C126" s="221"/>
      <c r="D126" s="222" t="s">
        <v>79</v>
      </c>
      <c r="E126" s="223" t="s">
        <v>583</v>
      </c>
      <c r="F126" s="223" t="s">
        <v>584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P127+P142</f>
        <v>0</v>
      </c>
      <c r="Q126" s="228"/>
      <c r="R126" s="229">
        <f>R127+R142</f>
        <v>0</v>
      </c>
      <c r="S126" s="228"/>
      <c r="T126" s="230">
        <f>T127+T142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161</v>
      </c>
      <c r="AT126" s="232" t="s">
        <v>79</v>
      </c>
      <c r="AU126" s="232" t="s">
        <v>80</v>
      </c>
      <c r="AY126" s="231" t="s">
        <v>129</v>
      </c>
      <c r="BK126" s="233">
        <f>BK127+BK142</f>
        <v>0</v>
      </c>
    </row>
    <row r="127" s="12" customFormat="1" ht="22.8" customHeight="1">
      <c r="A127" s="12"/>
      <c r="B127" s="220"/>
      <c r="C127" s="221"/>
      <c r="D127" s="222" t="s">
        <v>79</v>
      </c>
      <c r="E127" s="234" t="s">
        <v>585</v>
      </c>
      <c r="F127" s="234" t="s">
        <v>586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SUM(P128:P141)</f>
        <v>0</v>
      </c>
      <c r="Q127" s="228"/>
      <c r="R127" s="229">
        <f>SUM(R128:R141)</f>
        <v>0</v>
      </c>
      <c r="S127" s="228"/>
      <c r="T127" s="230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161</v>
      </c>
      <c r="AT127" s="232" t="s">
        <v>79</v>
      </c>
      <c r="AU127" s="232" t="s">
        <v>88</v>
      </c>
      <c r="AY127" s="231" t="s">
        <v>129</v>
      </c>
      <c r="BK127" s="233">
        <f>SUM(BK128:BK141)</f>
        <v>0</v>
      </c>
    </row>
    <row r="128" s="2" customFormat="1" ht="16.5" customHeight="1">
      <c r="A128" s="38"/>
      <c r="B128" s="39"/>
      <c r="C128" s="236" t="s">
        <v>90</v>
      </c>
      <c r="D128" s="236" t="s">
        <v>131</v>
      </c>
      <c r="E128" s="237" t="s">
        <v>587</v>
      </c>
      <c r="F128" s="238" t="s">
        <v>588</v>
      </c>
      <c r="G128" s="239" t="s">
        <v>395</v>
      </c>
      <c r="H128" s="240">
        <v>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45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589</v>
      </c>
      <c r="AT128" s="248" t="s">
        <v>131</v>
      </c>
      <c r="AU128" s="248" t="s">
        <v>90</v>
      </c>
      <c r="AY128" s="17" t="s">
        <v>129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88</v>
      </c>
      <c r="BK128" s="249">
        <f>ROUND(I128*H128,2)</f>
        <v>0</v>
      </c>
      <c r="BL128" s="17" t="s">
        <v>589</v>
      </c>
      <c r="BM128" s="248" t="s">
        <v>590</v>
      </c>
    </row>
    <row r="129" s="2" customFormat="1">
      <c r="A129" s="38"/>
      <c r="B129" s="39"/>
      <c r="C129" s="40"/>
      <c r="D129" s="250" t="s">
        <v>137</v>
      </c>
      <c r="E129" s="40"/>
      <c r="F129" s="251" t="s">
        <v>591</v>
      </c>
      <c r="G129" s="40"/>
      <c r="H129" s="40"/>
      <c r="I129" s="14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90</v>
      </c>
    </row>
    <row r="130" s="2" customFormat="1" ht="16.5" customHeight="1">
      <c r="A130" s="38"/>
      <c r="B130" s="39"/>
      <c r="C130" s="236" t="s">
        <v>147</v>
      </c>
      <c r="D130" s="236" t="s">
        <v>131</v>
      </c>
      <c r="E130" s="237" t="s">
        <v>592</v>
      </c>
      <c r="F130" s="238" t="s">
        <v>593</v>
      </c>
      <c r="G130" s="239" t="s">
        <v>395</v>
      </c>
      <c r="H130" s="240">
        <v>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45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135</v>
      </c>
      <c r="AT130" s="248" t="s">
        <v>131</v>
      </c>
      <c r="AU130" s="248" t="s">
        <v>90</v>
      </c>
      <c r="AY130" s="17" t="s">
        <v>129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88</v>
      </c>
      <c r="BK130" s="249">
        <f>ROUND(I130*H130,2)</f>
        <v>0</v>
      </c>
      <c r="BL130" s="17" t="s">
        <v>135</v>
      </c>
      <c r="BM130" s="248" t="s">
        <v>594</v>
      </c>
    </row>
    <row r="131" s="2" customFormat="1">
      <c r="A131" s="38"/>
      <c r="B131" s="39"/>
      <c r="C131" s="40"/>
      <c r="D131" s="250" t="s">
        <v>137</v>
      </c>
      <c r="E131" s="40"/>
      <c r="F131" s="251" t="s">
        <v>593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137</v>
      </c>
      <c r="AU131" s="17" t="s">
        <v>90</v>
      </c>
    </row>
    <row r="132" s="2" customFormat="1" ht="24" customHeight="1">
      <c r="A132" s="38"/>
      <c r="B132" s="39"/>
      <c r="C132" s="236" t="s">
        <v>135</v>
      </c>
      <c r="D132" s="236" t="s">
        <v>131</v>
      </c>
      <c r="E132" s="237" t="s">
        <v>595</v>
      </c>
      <c r="F132" s="238" t="s">
        <v>596</v>
      </c>
      <c r="G132" s="239" t="s">
        <v>395</v>
      </c>
      <c r="H132" s="240">
        <v>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45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135</v>
      </c>
      <c r="AT132" s="248" t="s">
        <v>131</v>
      </c>
      <c r="AU132" s="248" t="s">
        <v>90</v>
      </c>
      <c r="AY132" s="17" t="s">
        <v>129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88</v>
      </c>
      <c r="BK132" s="249">
        <f>ROUND(I132*H132,2)</f>
        <v>0</v>
      </c>
      <c r="BL132" s="17" t="s">
        <v>135</v>
      </c>
      <c r="BM132" s="248" t="s">
        <v>597</v>
      </c>
    </row>
    <row r="133" s="2" customFormat="1">
      <c r="A133" s="38"/>
      <c r="B133" s="39"/>
      <c r="C133" s="40"/>
      <c r="D133" s="250" t="s">
        <v>137</v>
      </c>
      <c r="E133" s="40"/>
      <c r="F133" s="251" t="s">
        <v>598</v>
      </c>
      <c r="G133" s="40"/>
      <c r="H133" s="40"/>
      <c r="I133" s="144"/>
      <c r="J133" s="40"/>
      <c r="K133" s="40"/>
      <c r="L133" s="44"/>
      <c r="M133" s="252"/>
      <c r="N133" s="25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90</v>
      </c>
    </row>
    <row r="134" s="2" customFormat="1" ht="36" customHeight="1">
      <c r="A134" s="38"/>
      <c r="B134" s="39"/>
      <c r="C134" s="236" t="s">
        <v>161</v>
      </c>
      <c r="D134" s="236" t="s">
        <v>131</v>
      </c>
      <c r="E134" s="237" t="s">
        <v>599</v>
      </c>
      <c r="F134" s="238" t="s">
        <v>600</v>
      </c>
      <c r="G134" s="239" t="s">
        <v>395</v>
      </c>
      <c r="H134" s="240">
        <v>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45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135</v>
      </c>
      <c r="AT134" s="248" t="s">
        <v>131</v>
      </c>
      <c r="AU134" s="248" t="s">
        <v>90</v>
      </c>
      <c r="AY134" s="17" t="s">
        <v>129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88</v>
      </c>
      <c r="BK134" s="249">
        <f>ROUND(I134*H134,2)</f>
        <v>0</v>
      </c>
      <c r="BL134" s="17" t="s">
        <v>135</v>
      </c>
      <c r="BM134" s="248" t="s">
        <v>601</v>
      </c>
    </row>
    <row r="135" s="2" customFormat="1">
      <c r="A135" s="38"/>
      <c r="B135" s="39"/>
      <c r="C135" s="40"/>
      <c r="D135" s="250" t="s">
        <v>137</v>
      </c>
      <c r="E135" s="40"/>
      <c r="F135" s="251" t="s">
        <v>602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90</v>
      </c>
    </row>
    <row r="136" s="14" customFormat="1">
      <c r="A136" s="14"/>
      <c r="B136" s="264"/>
      <c r="C136" s="265"/>
      <c r="D136" s="250" t="s">
        <v>139</v>
      </c>
      <c r="E136" s="265"/>
      <c r="F136" s="267" t="s">
        <v>582</v>
      </c>
      <c r="G136" s="265"/>
      <c r="H136" s="268">
        <v>1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139</v>
      </c>
      <c r="AU136" s="274" t="s">
        <v>90</v>
      </c>
      <c r="AV136" s="14" t="s">
        <v>90</v>
      </c>
      <c r="AW136" s="14" t="s">
        <v>4</v>
      </c>
      <c r="AX136" s="14" t="s">
        <v>88</v>
      </c>
      <c r="AY136" s="274" t="s">
        <v>129</v>
      </c>
    </row>
    <row r="137" s="2" customFormat="1" ht="16.5" customHeight="1">
      <c r="A137" s="38"/>
      <c r="B137" s="39"/>
      <c r="C137" s="236" t="s">
        <v>171</v>
      </c>
      <c r="D137" s="236" t="s">
        <v>131</v>
      </c>
      <c r="E137" s="237" t="s">
        <v>603</v>
      </c>
      <c r="F137" s="238" t="s">
        <v>604</v>
      </c>
      <c r="G137" s="239" t="s">
        <v>395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45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135</v>
      </c>
      <c r="AT137" s="248" t="s">
        <v>131</v>
      </c>
      <c r="AU137" s="248" t="s">
        <v>90</v>
      </c>
      <c r="AY137" s="17" t="s">
        <v>129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88</v>
      </c>
      <c r="BK137" s="249">
        <f>ROUND(I137*H137,2)</f>
        <v>0</v>
      </c>
      <c r="BL137" s="17" t="s">
        <v>135</v>
      </c>
      <c r="BM137" s="248" t="s">
        <v>605</v>
      </c>
    </row>
    <row r="138" s="2" customFormat="1">
      <c r="A138" s="38"/>
      <c r="B138" s="39"/>
      <c r="C138" s="40"/>
      <c r="D138" s="250" t="s">
        <v>137</v>
      </c>
      <c r="E138" s="40"/>
      <c r="F138" s="251" t="s">
        <v>606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90</v>
      </c>
    </row>
    <row r="139" s="2" customFormat="1" ht="48" customHeight="1">
      <c r="A139" s="38"/>
      <c r="B139" s="39"/>
      <c r="C139" s="236" t="s">
        <v>178</v>
      </c>
      <c r="D139" s="236" t="s">
        <v>131</v>
      </c>
      <c r="E139" s="237" t="s">
        <v>607</v>
      </c>
      <c r="F139" s="238" t="s">
        <v>608</v>
      </c>
      <c r="G139" s="239" t="s">
        <v>395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45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135</v>
      </c>
      <c r="AT139" s="248" t="s">
        <v>131</v>
      </c>
      <c r="AU139" s="248" t="s">
        <v>90</v>
      </c>
      <c r="AY139" s="17" t="s">
        <v>129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88</v>
      </c>
      <c r="BK139" s="249">
        <f>ROUND(I139*H139,2)</f>
        <v>0</v>
      </c>
      <c r="BL139" s="17" t="s">
        <v>135</v>
      </c>
      <c r="BM139" s="248" t="s">
        <v>609</v>
      </c>
    </row>
    <row r="140" s="2" customFormat="1">
      <c r="A140" s="38"/>
      <c r="B140" s="39"/>
      <c r="C140" s="40"/>
      <c r="D140" s="250" t="s">
        <v>137</v>
      </c>
      <c r="E140" s="40"/>
      <c r="F140" s="251" t="s">
        <v>610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90</v>
      </c>
    </row>
    <row r="141" s="2" customFormat="1">
      <c r="A141" s="38"/>
      <c r="B141" s="39"/>
      <c r="C141" s="40"/>
      <c r="D141" s="250" t="s">
        <v>186</v>
      </c>
      <c r="E141" s="40"/>
      <c r="F141" s="286" t="s">
        <v>611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186</v>
      </c>
      <c r="AU141" s="17" t="s">
        <v>90</v>
      </c>
    </row>
    <row r="142" s="12" customFormat="1" ht="22.8" customHeight="1">
      <c r="A142" s="12"/>
      <c r="B142" s="220"/>
      <c r="C142" s="221"/>
      <c r="D142" s="222" t="s">
        <v>79</v>
      </c>
      <c r="E142" s="234" t="s">
        <v>612</v>
      </c>
      <c r="F142" s="234" t="s">
        <v>613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SUM(P143:P149)</f>
        <v>0</v>
      </c>
      <c r="Q142" s="228"/>
      <c r="R142" s="229">
        <f>SUM(R143:R149)</f>
        <v>0</v>
      </c>
      <c r="S142" s="228"/>
      <c r="T142" s="230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161</v>
      </c>
      <c r="AT142" s="232" t="s">
        <v>79</v>
      </c>
      <c r="AU142" s="232" t="s">
        <v>88</v>
      </c>
      <c r="AY142" s="231" t="s">
        <v>129</v>
      </c>
      <c r="BK142" s="233">
        <f>SUM(BK143:BK149)</f>
        <v>0</v>
      </c>
    </row>
    <row r="143" s="2" customFormat="1" ht="24" customHeight="1">
      <c r="A143" s="38"/>
      <c r="B143" s="39"/>
      <c r="C143" s="236" t="s">
        <v>166</v>
      </c>
      <c r="D143" s="236" t="s">
        <v>131</v>
      </c>
      <c r="E143" s="237" t="s">
        <v>614</v>
      </c>
      <c r="F143" s="238" t="s">
        <v>615</v>
      </c>
      <c r="G143" s="239" t="s">
        <v>395</v>
      </c>
      <c r="H143" s="240">
        <v>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45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135</v>
      </c>
      <c r="AT143" s="248" t="s">
        <v>131</v>
      </c>
      <c r="AU143" s="248" t="s">
        <v>90</v>
      </c>
      <c r="AY143" s="17" t="s">
        <v>129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88</v>
      </c>
      <c r="BK143" s="249">
        <f>ROUND(I143*H143,2)</f>
        <v>0</v>
      </c>
      <c r="BL143" s="17" t="s">
        <v>135</v>
      </c>
      <c r="BM143" s="248" t="s">
        <v>616</v>
      </c>
    </row>
    <row r="144" s="2" customFormat="1">
      <c r="A144" s="38"/>
      <c r="B144" s="39"/>
      <c r="C144" s="40"/>
      <c r="D144" s="250" t="s">
        <v>137</v>
      </c>
      <c r="E144" s="40"/>
      <c r="F144" s="251" t="s">
        <v>617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90</v>
      </c>
    </row>
    <row r="145" s="14" customFormat="1">
      <c r="A145" s="14"/>
      <c r="B145" s="264"/>
      <c r="C145" s="265"/>
      <c r="D145" s="250" t="s">
        <v>139</v>
      </c>
      <c r="E145" s="265"/>
      <c r="F145" s="267" t="s">
        <v>582</v>
      </c>
      <c r="G145" s="265"/>
      <c r="H145" s="268">
        <v>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139</v>
      </c>
      <c r="AU145" s="274" t="s">
        <v>90</v>
      </c>
      <c r="AV145" s="14" t="s">
        <v>90</v>
      </c>
      <c r="AW145" s="14" t="s">
        <v>4</v>
      </c>
      <c r="AX145" s="14" t="s">
        <v>88</v>
      </c>
      <c r="AY145" s="274" t="s">
        <v>129</v>
      </c>
    </row>
    <row r="146" s="2" customFormat="1" ht="36" customHeight="1">
      <c r="A146" s="38"/>
      <c r="B146" s="39"/>
      <c r="C146" s="236" t="s">
        <v>189</v>
      </c>
      <c r="D146" s="236" t="s">
        <v>131</v>
      </c>
      <c r="E146" s="237" t="s">
        <v>618</v>
      </c>
      <c r="F146" s="238" t="s">
        <v>619</v>
      </c>
      <c r="G146" s="239" t="s">
        <v>395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45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192</v>
      </c>
      <c r="AT146" s="248" t="s">
        <v>131</v>
      </c>
      <c r="AU146" s="248" t="s">
        <v>90</v>
      </c>
      <c r="AY146" s="17" t="s">
        <v>129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88</v>
      </c>
      <c r="BK146" s="249">
        <f>ROUND(I146*H146,2)</f>
        <v>0</v>
      </c>
      <c r="BL146" s="17" t="s">
        <v>192</v>
      </c>
      <c r="BM146" s="248" t="s">
        <v>620</v>
      </c>
    </row>
    <row r="147" s="14" customFormat="1">
      <c r="A147" s="14"/>
      <c r="B147" s="264"/>
      <c r="C147" s="265"/>
      <c r="D147" s="250" t="s">
        <v>139</v>
      </c>
      <c r="E147" s="265"/>
      <c r="F147" s="267" t="s">
        <v>582</v>
      </c>
      <c r="G147" s="265"/>
      <c r="H147" s="268">
        <v>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139</v>
      </c>
      <c r="AU147" s="274" t="s">
        <v>90</v>
      </c>
      <c r="AV147" s="14" t="s">
        <v>90</v>
      </c>
      <c r="AW147" s="14" t="s">
        <v>4</v>
      </c>
      <c r="AX147" s="14" t="s">
        <v>88</v>
      </c>
      <c r="AY147" s="274" t="s">
        <v>129</v>
      </c>
    </row>
    <row r="148" s="2" customFormat="1" ht="16.5" customHeight="1">
      <c r="A148" s="38"/>
      <c r="B148" s="39"/>
      <c r="C148" s="236" t="s">
        <v>200</v>
      </c>
      <c r="D148" s="236" t="s">
        <v>131</v>
      </c>
      <c r="E148" s="237" t="s">
        <v>621</v>
      </c>
      <c r="F148" s="238" t="s">
        <v>622</v>
      </c>
      <c r="G148" s="239" t="s">
        <v>395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45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192</v>
      </c>
      <c r="AT148" s="248" t="s">
        <v>131</v>
      </c>
      <c r="AU148" s="248" t="s">
        <v>90</v>
      </c>
      <c r="AY148" s="17" t="s">
        <v>129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88</v>
      </c>
      <c r="BK148" s="249">
        <f>ROUND(I148*H148,2)</f>
        <v>0</v>
      </c>
      <c r="BL148" s="17" t="s">
        <v>192</v>
      </c>
      <c r="BM148" s="248" t="s">
        <v>623</v>
      </c>
    </row>
    <row r="149" s="2" customFormat="1">
      <c r="A149" s="38"/>
      <c r="B149" s="39"/>
      <c r="C149" s="40"/>
      <c r="D149" s="250" t="s">
        <v>137</v>
      </c>
      <c r="E149" s="40"/>
      <c r="F149" s="251" t="s">
        <v>622</v>
      </c>
      <c r="G149" s="40"/>
      <c r="H149" s="40"/>
      <c r="I149" s="144"/>
      <c r="J149" s="40"/>
      <c r="K149" s="40"/>
      <c r="L149" s="44"/>
      <c r="M149" s="301"/>
      <c r="N149" s="302"/>
      <c r="O149" s="303"/>
      <c r="P149" s="303"/>
      <c r="Q149" s="303"/>
      <c r="R149" s="303"/>
      <c r="S149" s="303"/>
      <c r="T149" s="304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90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183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ki0Q/bokNDSm04NuNhVgU5FW6JUrObeDO75FPWZzhQZcQvNtjw1sM0K5lb35BGrtJEImZ+3/HCU2pBN+PQ4jAw==" hashValue="3dd7ym9rIU3WNYTCTE22+ajyN/iLfP44TZW4pBhLgNx1qnqkBHHWJVfqM5Ltsc4hs+SL6OmssO3SpPswgSHG+Q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DESKTOP-HEUJ49B\Hosnedl</dc:creator>
  <cp:lastModifiedBy>DESKTOP-HEUJ49B\Hosnedl</cp:lastModifiedBy>
  <dcterms:created xsi:type="dcterms:W3CDTF">2020-02-04T13:21:38Z</dcterms:created>
  <dcterms:modified xsi:type="dcterms:W3CDTF">2020-02-04T13:21:43Z</dcterms:modified>
</cp:coreProperties>
</file>